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3DDCDE8E-4AF7-4D05-99B3-75E510527DA8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C43" i="15" s="1"/>
  <c r="AB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N31" i="15" s="1"/>
  <c r="M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 s="1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L44" i="11"/>
  <c r="L43" i="11"/>
  <c r="M43" i="11"/>
  <c r="N43" i="11"/>
  <c r="L32" i="11"/>
  <c r="L31" i="11"/>
  <c r="N31" i="11" s="1"/>
  <c r="M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 s="1"/>
  <c r="AA32" i="10"/>
  <c r="AA31" i="10"/>
  <c r="AB31" i="10"/>
  <c r="AC31" i="10"/>
  <c r="AA20" i="10"/>
  <c r="AA19" i="10"/>
  <c r="AB19" i="10"/>
  <c r="AC19" i="10" s="1"/>
  <c r="L44" i="10"/>
  <c r="L43" i="10"/>
  <c r="N43" i="10" s="1"/>
  <c r="M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 s="1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N43" i="12" s="1"/>
  <c r="M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C31" i="9" s="1"/>
  <c r="AB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A32" i="8"/>
  <c r="AA31" i="8"/>
  <c r="AB31" i="8"/>
  <c r="AC31" i="8" s="1"/>
  <c r="AA20" i="8"/>
  <c r="AA19" i="8"/>
  <c r="AB19" i="8"/>
  <c r="AC19" i="8"/>
  <c r="L44" i="8"/>
  <c r="L43" i="8"/>
  <c r="M43" i="8"/>
  <c r="N43" i="8" s="1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 s="1"/>
  <c r="AA20" i="7"/>
  <c r="AA19" i="7"/>
  <c r="AB19" i="7"/>
  <c r="AC19" i="7"/>
  <c r="L44" i="7"/>
  <c r="L43" i="7"/>
  <c r="N43" i="7" s="1"/>
  <c r="M43" i="7"/>
  <c r="L32" i="7"/>
  <c r="L31" i="7"/>
  <c r="N31" i="7" s="1"/>
  <c r="M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AC19" i="11" l="1"/>
  <c r="AC43" i="8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30" i="9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16" i="10"/>
  <c r="AR20" i="9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<sst xmlns="http://schemas.openxmlformats.org/spreadsheetml/2006/main" count="3300" uniqueCount="40">
  <si>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</si>
  <si>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</si>
  <si>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</si>
  <si>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</si>
  <si>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</si>
  <si>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</si>
  <si>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</si>
  <si>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</si>
  <si>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</si>
  <si>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</si>
  <si>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</si>
  <si>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</si>
  <si>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</si>
  <si>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</si>
  <si>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</si>
  <si>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</si>
  <si>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</si>
  <si>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</si>
  <si>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</si>
  <si>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</si>
  <si>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</si>
  <si>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</si>
  <si>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</si>
  <si>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</si>
  <si>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</si>
  <si>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</si>
  <si>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</si>
  <si>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</si>
  <si>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</si>
  <si>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</si>
  <si>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</si>
  <si>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</si>
  <si>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</si>
  <si>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</si>
  <si>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</si>
  <si>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</si>
  <si>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</si>
  <si>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</si>
  <si>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</si>
  <si>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2012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</si>
</sst>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6552390</v>
      </c>
      <c r="C15" s="2"/>
      <c r="D15" s="2">
        <v>5780506</v>
      </c>
      <c r="E15" s="2"/>
      <c r="F15" s="2">
        <v>6025160</v>
      </c>
      <c r="G15" s="2"/>
      <c r="H15" s="2">
        <v>8090319.9999999991</v>
      </c>
      <c r="I15" s="2"/>
      <c r="J15" s="2">
        <v>0</v>
      </c>
      <c r="K15" s="2"/>
      <c r="L15" s="1">
        <f>B15+D15+F15+H15+J15</f>
        <v>26448376</v>
      </c>
      <c r="M15" s="13">
        <f>C15+E15+G15+I15+K15</f>
        <v>0</v>
      </c>
      <c r="N15" s="14">
        <f>L15+M15</f>
        <v>26448376</v>
      </c>
      <c r="P15" s="3" t="s">
        <v>12</v>
      </c>
      <c r="Q15" s="2">
        <v>1196</v>
      </c>
      <c r="R15" s="2">
        <v>0</v>
      </c>
      <c r="S15" s="2">
        <v>1305</v>
      </c>
      <c r="T15" s="2">
        <v>0</v>
      </c>
      <c r="U15" s="2">
        <v>903</v>
      </c>
      <c r="V15" s="2">
        <v>0</v>
      </c>
      <c r="W15" s="2">
        <v>1894</v>
      </c>
      <c r="X15" s="2">
        <v>0</v>
      </c>
      <c r="Y15" s="2">
        <v>678</v>
      </c>
      <c r="Z15" s="2">
        <v>0</v>
      </c>
      <c r="AA15" s="1">
        <f>Q15+S15+U15+W15+Y15</f>
        <v>5976</v>
      </c>
      <c r="AB15" s="13">
        <f>R15+T15+V15+X15+Z15</f>
        <v>0</v>
      </c>
      <c r="AC15" s="14">
        <f>AA15+AB15</f>
        <v>5976</v>
      </c>
      <c r="AE15" s="3" t="s">
        <v>12</v>
      </c>
      <c r="AF15" s="2">
        <f>IFERROR(B15/Q15, "N.A.")</f>
        <v>5478.586956521739</v>
      </c>
      <c r="AG15" s="2" t="str">
        <f t="shared" ref="AG15:AP19" si="0">IFERROR(C15/R15, "N.A.")</f>
        <v>N.A.</v>
      </c>
      <c r="AH15" s="2">
        <f t="shared" si="0"/>
        <v>4429.5065134099614</v>
      </c>
      <c r="AI15" s="2" t="str">
        <f t="shared" si="0"/>
        <v>N.A.</v>
      </c>
      <c r="AJ15" s="2">
        <f t="shared" si="0"/>
        <v>6672.3809523809523</v>
      </c>
      <c r="AK15" s="2" t="str">
        <f t="shared" si="0"/>
        <v>N.A.</v>
      </c>
      <c r="AL15" s="2">
        <f t="shared" si="0"/>
        <v>4271.5522703273491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4425.7657295850067</v>
      </c>
      <c r="AQ15" s="13" t="str">
        <f t="shared" ref="AQ15" si="1">IFERROR(M15/AB15, "N.A.")</f>
        <v>N.A.</v>
      </c>
      <c r="AR15" s="14">
        <f t="shared" ref="AR15" si="2">IFERROR(N15/AC15, "N.A.")</f>
        <v>4425.7657295850067</v>
      </c>
    </row>
    <row r="16" spans="1:44" ht="15" customHeight="1" thickBot="1" x14ac:dyDescent="0.3">
      <c r="A16" s="3" t="s">
        <v>13</v>
      </c>
      <c r="B16" s="2">
        <v>2304840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2304840</v>
      </c>
      <c r="M16" s="13">
        <f t="shared" ref="M16:M18" si="4">C16+E16+G16+I16+K16</f>
        <v>0</v>
      </c>
      <c r="N16" s="14">
        <f t="shared" ref="N16:N18" si="5">L16+M16</f>
        <v>2304840</v>
      </c>
      <c r="P16" s="3" t="s">
        <v>13</v>
      </c>
      <c r="Q16" s="2">
        <v>749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749</v>
      </c>
      <c r="AB16" s="13">
        <f t="shared" ref="AB16:AB18" si="7">R16+T16+V16+X16+Z16</f>
        <v>0</v>
      </c>
      <c r="AC16" s="14">
        <f t="shared" ref="AC16:AC18" si="8">AA16+AB16</f>
        <v>749</v>
      </c>
      <c r="AE16" s="3" t="s">
        <v>13</v>
      </c>
      <c r="AF16" s="2">
        <f t="shared" ref="AF16:AF19" si="9">IFERROR(B16/Q16, "N.A.")</f>
        <v>3077.222963951936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3077.222963951936</v>
      </c>
      <c r="AQ16" s="13" t="str">
        <f t="shared" ref="AQ16:AQ18" si="11">IFERROR(M16/AB16, "N.A.")</f>
        <v>N.A.</v>
      </c>
      <c r="AR16" s="14">
        <f t="shared" ref="AR16:AR18" si="12">IFERROR(N16/AC16, "N.A.")</f>
        <v>3077.222963951936</v>
      </c>
    </row>
    <row r="17" spans="1:44" ht="15" customHeight="1" thickBot="1" x14ac:dyDescent="0.3">
      <c r="A17" s="3" t="s">
        <v>14</v>
      </c>
      <c r="B17" s="2">
        <v>7521379.9999999981</v>
      </c>
      <c r="C17" s="2">
        <v>57269899.999999933</v>
      </c>
      <c r="D17" s="2">
        <v>2308670</v>
      </c>
      <c r="E17" s="2"/>
      <c r="F17" s="2"/>
      <c r="G17" s="2">
        <v>2674320</v>
      </c>
      <c r="H17" s="2"/>
      <c r="I17" s="2">
        <v>1249000</v>
      </c>
      <c r="J17" s="2"/>
      <c r="K17" s="2"/>
      <c r="L17" s="1">
        <f t="shared" si="3"/>
        <v>9830049.9999999981</v>
      </c>
      <c r="M17" s="13">
        <f t="shared" si="4"/>
        <v>61193219.999999933</v>
      </c>
      <c r="N17" s="14">
        <f t="shared" si="5"/>
        <v>71023269.999999925</v>
      </c>
      <c r="P17" s="3" t="s">
        <v>14</v>
      </c>
      <c r="Q17" s="2">
        <v>2677</v>
      </c>
      <c r="R17" s="2">
        <v>13672</v>
      </c>
      <c r="S17" s="2">
        <v>783</v>
      </c>
      <c r="T17" s="2">
        <v>0</v>
      </c>
      <c r="U17" s="2">
        <v>0</v>
      </c>
      <c r="V17" s="2">
        <v>1170</v>
      </c>
      <c r="W17" s="2">
        <v>0</v>
      </c>
      <c r="X17" s="2">
        <v>522</v>
      </c>
      <c r="Y17" s="2">
        <v>0</v>
      </c>
      <c r="Z17" s="2">
        <v>0</v>
      </c>
      <c r="AA17" s="1">
        <f t="shared" si="6"/>
        <v>3460</v>
      </c>
      <c r="AB17" s="13">
        <f t="shared" si="7"/>
        <v>15364</v>
      </c>
      <c r="AC17" s="14">
        <f t="shared" si="8"/>
        <v>18824</v>
      </c>
      <c r="AE17" s="3" t="s">
        <v>14</v>
      </c>
      <c r="AF17" s="2">
        <f t="shared" si="9"/>
        <v>2809.6301830407165</v>
      </c>
      <c r="AG17" s="2">
        <f t="shared" si="0"/>
        <v>4188.8458162668176</v>
      </c>
      <c r="AH17" s="2">
        <f t="shared" si="0"/>
        <v>2948.4929757343552</v>
      </c>
      <c r="AI17" s="2" t="str">
        <f t="shared" si="0"/>
        <v>N.A.</v>
      </c>
      <c r="AJ17" s="2" t="str">
        <f t="shared" si="0"/>
        <v>N.A.</v>
      </c>
      <c r="AK17" s="2">
        <f t="shared" si="0"/>
        <v>2285.7435897435898</v>
      </c>
      <c r="AL17" s="2" t="str">
        <f t="shared" si="0"/>
        <v>N.A.</v>
      </c>
      <c r="AM17" s="2">
        <f t="shared" si="0"/>
        <v>2392.7203065134099</v>
      </c>
      <c r="AN17" s="2" t="str">
        <f t="shared" si="0"/>
        <v>N.A.</v>
      </c>
      <c r="AO17" s="2" t="str">
        <f t="shared" si="0"/>
        <v>N.A.</v>
      </c>
      <c r="AP17" s="15">
        <f t="shared" si="10"/>
        <v>2841.0549132947972</v>
      </c>
      <c r="AQ17" s="13">
        <f t="shared" si="11"/>
        <v>3982.8963811507379</v>
      </c>
      <c r="AR17" s="14">
        <f t="shared" si="12"/>
        <v>3773.0168933276627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0</v>
      </c>
      <c r="AB18" s="13">
        <f t="shared" si="7"/>
        <v>0</v>
      </c>
      <c r="AC18" s="17">
        <f t="shared" si="8"/>
        <v>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10"/>
        <v>N.A.</v>
      </c>
      <c r="AQ18" s="13" t="str">
        <f t="shared" si="11"/>
        <v>N.A.</v>
      </c>
      <c r="AR18" s="14" t="str">
        <f t="shared" si="12"/>
        <v>N.A.</v>
      </c>
    </row>
    <row r="19" spans="1:44" ht="15" customHeight="1" thickBot="1" x14ac:dyDescent="0.3">
      <c r="A19" s="4" t="s">
        <v>16</v>
      </c>
      <c r="B19" s="2">
        <v>16378609.999999994</v>
      </c>
      <c r="C19" s="2">
        <v>57269899.999999933</v>
      </c>
      <c r="D19" s="2">
        <v>8089175.9999999991</v>
      </c>
      <c r="E19" s="2"/>
      <c r="F19" s="2">
        <v>6025160</v>
      </c>
      <c r="G19" s="2">
        <v>2674320</v>
      </c>
      <c r="H19" s="2">
        <v>8090319.9999999991</v>
      </c>
      <c r="I19" s="2">
        <v>1249000</v>
      </c>
      <c r="J19" s="2">
        <v>0</v>
      </c>
      <c r="K19" s="2"/>
      <c r="L19" s="1">
        <f t="shared" ref="L19" si="13">B19+D19+F19+H19+J19</f>
        <v>38583265.999999993</v>
      </c>
      <c r="M19" s="13">
        <f t="shared" ref="M19" si="14">C19+E19+G19+I19+K19</f>
        <v>61193219.999999933</v>
      </c>
      <c r="N19" s="17">
        <f t="shared" ref="N19" si="15">L19+M19</f>
        <v>99776485.999999925</v>
      </c>
      <c r="P19" s="4" t="s">
        <v>16</v>
      </c>
      <c r="Q19" s="2">
        <v>4622</v>
      </c>
      <c r="R19" s="2">
        <v>13672</v>
      </c>
      <c r="S19" s="2">
        <v>2088</v>
      </c>
      <c r="T19" s="2">
        <v>0</v>
      </c>
      <c r="U19" s="2">
        <v>903</v>
      </c>
      <c r="V19" s="2">
        <v>1170</v>
      </c>
      <c r="W19" s="2">
        <v>1894</v>
      </c>
      <c r="X19" s="2">
        <v>522</v>
      </c>
      <c r="Y19" s="2">
        <v>678</v>
      </c>
      <c r="Z19" s="2">
        <v>0</v>
      </c>
      <c r="AA19" s="1">
        <f t="shared" ref="AA19" si="16">Q19+S19+U19+W19+Y19</f>
        <v>10185</v>
      </c>
      <c r="AB19" s="13">
        <f t="shared" ref="AB19" si="17">R19+T19+V19+X19+Z19</f>
        <v>15364</v>
      </c>
      <c r="AC19" s="14">
        <f t="shared" ref="AC19" si="18">AA19+AB19</f>
        <v>25549</v>
      </c>
      <c r="AE19" s="4" t="s">
        <v>16</v>
      </c>
      <c r="AF19" s="2">
        <f t="shared" si="9"/>
        <v>3543.6196451752476</v>
      </c>
      <c r="AG19" s="2">
        <f t="shared" si="0"/>
        <v>4188.8458162668176</v>
      </c>
      <c r="AH19" s="2">
        <f t="shared" si="0"/>
        <v>3874.1264367816088</v>
      </c>
      <c r="AI19" s="2" t="str">
        <f t="shared" si="0"/>
        <v>N.A.</v>
      </c>
      <c r="AJ19" s="2">
        <f t="shared" si="0"/>
        <v>6672.3809523809523</v>
      </c>
      <c r="AK19" s="2">
        <f t="shared" si="0"/>
        <v>2285.7435897435898</v>
      </c>
      <c r="AL19" s="2">
        <f t="shared" si="0"/>
        <v>4271.5522703273491</v>
      </c>
      <c r="AM19" s="2">
        <f t="shared" si="0"/>
        <v>2392.7203065134099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3788.244084437898</v>
      </c>
      <c r="AQ19" s="13">
        <f t="shared" ref="AQ19" si="20">IFERROR(M19/AB19, "N.A.")</f>
        <v>3982.8963811507379</v>
      </c>
      <c r="AR19" s="14">
        <f t="shared" ref="AR19" si="21">IFERROR(N19/AC19, "N.A.")</f>
        <v>3905.2990723707358</v>
      </c>
    </row>
    <row r="20" spans="1:44" ht="15" customHeight="1" thickBot="1" x14ac:dyDescent="0.3">
      <c r="A20" s="5" t="s">
        <v>0</v>
      </c>
      <c r="B20" s="24">
        <f>B19+C19</f>
        <v>73648509.999999925</v>
      </c>
      <c r="C20" s="26"/>
      <c r="D20" s="24">
        <f>D19+E19</f>
        <v>8089175.9999999991</v>
      </c>
      <c r="E20" s="26"/>
      <c r="F20" s="24">
        <f>F19+G19</f>
        <v>8699480</v>
      </c>
      <c r="G20" s="26"/>
      <c r="H20" s="24">
        <f>H19+I19</f>
        <v>9339320</v>
      </c>
      <c r="I20" s="26"/>
      <c r="J20" s="24">
        <f>J19+K19</f>
        <v>0</v>
      </c>
      <c r="K20" s="26"/>
      <c r="L20" s="24">
        <f>L19+M19</f>
        <v>99776485.999999925</v>
      </c>
      <c r="M20" s="25"/>
      <c r="N20" s="18">
        <f>B20+D20+F20+H20+J20</f>
        <v>99776485.999999925</v>
      </c>
      <c r="P20" s="5" t="s">
        <v>0</v>
      </c>
      <c r="Q20" s="24">
        <f>Q19+R19</f>
        <v>18294</v>
      </c>
      <c r="R20" s="26"/>
      <c r="S20" s="24">
        <f>S19+T19</f>
        <v>2088</v>
      </c>
      <c r="T20" s="26"/>
      <c r="U20" s="24">
        <f>U19+V19</f>
        <v>2073</v>
      </c>
      <c r="V20" s="26"/>
      <c r="W20" s="24">
        <f>W19+X19</f>
        <v>2416</v>
      </c>
      <c r="X20" s="26"/>
      <c r="Y20" s="24">
        <f>Y19+Z19</f>
        <v>678</v>
      </c>
      <c r="Z20" s="26"/>
      <c r="AA20" s="24">
        <f>AA19+AB19</f>
        <v>25549</v>
      </c>
      <c r="AB20" s="26"/>
      <c r="AC20" s="19">
        <f>Q20+S20+U20+W20+Y20</f>
        <v>25549</v>
      </c>
      <c r="AE20" s="5" t="s">
        <v>0</v>
      </c>
      <c r="AF20" s="27">
        <f>IFERROR(B20/Q20,"N.A.")</f>
        <v>4025.8286870011984</v>
      </c>
      <c r="AG20" s="28"/>
      <c r="AH20" s="27">
        <f>IFERROR(D20/S20,"N.A.")</f>
        <v>3874.1264367816088</v>
      </c>
      <c r="AI20" s="28"/>
      <c r="AJ20" s="27">
        <f>IFERROR(F20/U20,"N.A.")</f>
        <v>4196.5653642064644</v>
      </c>
      <c r="AK20" s="28"/>
      <c r="AL20" s="27">
        <f>IFERROR(H20/W20,"N.A.")</f>
        <v>3865.6125827814571</v>
      </c>
      <c r="AM20" s="28"/>
      <c r="AN20" s="27">
        <f>IFERROR(J20/Y20,"N.A.")</f>
        <v>0</v>
      </c>
      <c r="AO20" s="28"/>
      <c r="AP20" s="27">
        <f>IFERROR(L20/AA20,"N.A.")</f>
        <v>3905.2990723707358</v>
      </c>
      <c r="AQ20" s="28"/>
      <c r="AR20" s="16">
        <f>IFERROR(N20/AC20, "N.A.")</f>
        <v>3905.2990723707358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6552390</v>
      </c>
      <c r="C27" s="2"/>
      <c r="D27" s="2">
        <v>2464260</v>
      </c>
      <c r="E27" s="2"/>
      <c r="F27" s="2">
        <v>6025160</v>
      </c>
      <c r="G27" s="2"/>
      <c r="H27" s="2">
        <v>4859270</v>
      </c>
      <c r="I27" s="2"/>
      <c r="J27" s="2">
        <v>0</v>
      </c>
      <c r="K27" s="2"/>
      <c r="L27" s="1">
        <f>B27+D27+F27+H27+J27</f>
        <v>19901080</v>
      </c>
      <c r="M27" s="13">
        <f>C27+E27+G27+I27+K27</f>
        <v>0</v>
      </c>
      <c r="N27" s="14">
        <f>L27+M27</f>
        <v>19901080</v>
      </c>
      <c r="P27" s="3" t="s">
        <v>12</v>
      </c>
      <c r="Q27" s="2">
        <v>1196</v>
      </c>
      <c r="R27" s="2">
        <v>0</v>
      </c>
      <c r="S27" s="2">
        <v>619</v>
      </c>
      <c r="T27" s="2">
        <v>0</v>
      </c>
      <c r="U27" s="2">
        <v>903</v>
      </c>
      <c r="V27" s="2">
        <v>0</v>
      </c>
      <c r="W27" s="2">
        <v>976</v>
      </c>
      <c r="X27" s="2">
        <v>0</v>
      </c>
      <c r="Y27" s="2">
        <v>146</v>
      </c>
      <c r="Z27" s="2">
        <v>0</v>
      </c>
      <c r="AA27" s="1">
        <f>Q27+S27+U27+W27+Y27</f>
        <v>3840</v>
      </c>
      <c r="AB27" s="13">
        <f>R27+T27+V27+X27+Z27</f>
        <v>0</v>
      </c>
      <c r="AC27" s="14">
        <f>AA27+AB27</f>
        <v>3840</v>
      </c>
      <c r="AE27" s="3" t="s">
        <v>12</v>
      </c>
      <c r="AF27" s="2">
        <f>IFERROR(B27/Q27, "N.A.")</f>
        <v>5478.586956521739</v>
      </c>
      <c r="AG27" s="2" t="str">
        <f t="shared" ref="AG27:AG31" si="22">IFERROR(C27/R27, "N.A.")</f>
        <v>N.A.</v>
      </c>
      <c r="AH27" s="2">
        <f t="shared" ref="AH27:AH31" si="23">IFERROR(D27/S27, "N.A.")</f>
        <v>3981.0339256865914</v>
      </c>
      <c r="AI27" s="2" t="str">
        <f t="shared" ref="AI27:AI31" si="24">IFERROR(E27/T27, "N.A.")</f>
        <v>N.A.</v>
      </c>
      <c r="AJ27" s="2">
        <f t="shared" ref="AJ27:AJ31" si="25">IFERROR(F27/U27, "N.A.")</f>
        <v>6672.3809523809523</v>
      </c>
      <c r="AK27" s="2" t="str">
        <f t="shared" ref="AK27:AK31" si="26">IFERROR(G27/V27, "N.A.")</f>
        <v>N.A.</v>
      </c>
      <c r="AL27" s="2">
        <f t="shared" ref="AL27:AL31" si="27">IFERROR(H27/W27, "N.A.")</f>
        <v>4978.7602459016398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5182.572916666667</v>
      </c>
      <c r="AQ27" s="13" t="str">
        <f t="shared" ref="AQ27:AQ30" si="32">IFERROR(M27/AB27, "N.A.")</f>
        <v>N.A.</v>
      </c>
      <c r="AR27" s="14">
        <f t="shared" ref="AR27:AR30" si="33">IFERROR(N27/AC27, "N.A.")</f>
        <v>5182.572916666667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3153640</v>
      </c>
      <c r="C29" s="2">
        <v>35078459.999999993</v>
      </c>
      <c r="D29" s="2">
        <v>1680870</v>
      </c>
      <c r="E29" s="2"/>
      <c r="F29" s="2"/>
      <c r="G29" s="2">
        <v>2674319.9999999995</v>
      </c>
      <c r="H29" s="2"/>
      <c r="I29" s="2">
        <v>737000</v>
      </c>
      <c r="J29" s="2"/>
      <c r="K29" s="2"/>
      <c r="L29" s="1">
        <f t="shared" si="34"/>
        <v>4834510</v>
      </c>
      <c r="M29" s="13">
        <f t="shared" si="35"/>
        <v>38489779.999999993</v>
      </c>
      <c r="N29" s="14">
        <f t="shared" si="36"/>
        <v>43324289.999999993</v>
      </c>
      <c r="P29" s="3" t="s">
        <v>14</v>
      </c>
      <c r="Q29" s="2">
        <v>1132</v>
      </c>
      <c r="R29" s="2">
        <v>8545</v>
      </c>
      <c r="S29" s="2">
        <v>487</v>
      </c>
      <c r="T29" s="2">
        <v>0</v>
      </c>
      <c r="U29" s="2">
        <v>0</v>
      </c>
      <c r="V29" s="2">
        <v>788</v>
      </c>
      <c r="W29" s="2">
        <v>0</v>
      </c>
      <c r="X29" s="2">
        <v>278</v>
      </c>
      <c r="Y29" s="2">
        <v>0</v>
      </c>
      <c r="Z29" s="2">
        <v>0</v>
      </c>
      <c r="AA29" s="1">
        <f t="shared" si="37"/>
        <v>1619</v>
      </c>
      <c r="AB29" s="13">
        <f t="shared" si="38"/>
        <v>9611</v>
      </c>
      <c r="AC29" s="14">
        <f t="shared" si="39"/>
        <v>11230</v>
      </c>
      <c r="AE29" s="3" t="s">
        <v>14</v>
      </c>
      <c r="AF29" s="2">
        <f t="shared" si="40"/>
        <v>2785.9010600706715</v>
      </c>
      <c r="AG29" s="2">
        <f t="shared" si="22"/>
        <v>4105.1445289643061</v>
      </c>
      <c r="AH29" s="2">
        <f t="shared" si="23"/>
        <v>3451.4784394250514</v>
      </c>
      <c r="AI29" s="2" t="str">
        <f t="shared" si="24"/>
        <v>N.A.</v>
      </c>
      <c r="AJ29" s="2" t="str">
        <f t="shared" si="25"/>
        <v>N.A.</v>
      </c>
      <c r="AK29" s="2">
        <f t="shared" si="26"/>
        <v>3393.8071065989843</v>
      </c>
      <c r="AL29" s="2" t="str">
        <f t="shared" si="27"/>
        <v>N.A.</v>
      </c>
      <c r="AM29" s="2">
        <f t="shared" si="28"/>
        <v>2651.0791366906474</v>
      </c>
      <c r="AN29" s="2" t="str">
        <f t="shared" si="29"/>
        <v>N.A.</v>
      </c>
      <c r="AO29" s="2" t="str">
        <f t="shared" si="30"/>
        <v>N.A.</v>
      </c>
      <c r="AP29" s="15">
        <f t="shared" si="31"/>
        <v>2986.1087090796786</v>
      </c>
      <c r="AQ29" s="13">
        <f t="shared" si="32"/>
        <v>4004.7632920611791</v>
      </c>
      <c r="AR29" s="14">
        <f t="shared" si="33"/>
        <v>3857.9065004452355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0</v>
      </c>
      <c r="AB30" s="13">
        <f t="shared" si="38"/>
        <v>0</v>
      </c>
      <c r="AC30" s="17">
        <f t="shared" si="39"/>
        <v>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 t="str">
        <f t="shared" si="31"/>
        <v>N.A.</v>
      </c>
      <c r="AQ30" s="13" t="str">
        <f t="shared" si="32"/>
        <v>N.A.</v>
      </c>
      <c r="AR30" s="14" t="str">
        <f t="shared" si="33"/>
        <v>N.A.</v>
      </c>
    </row>
    <row r="31" spans="1:44" ht="15" customHeight="1" thickBot="1" x14ac:dyDescent="0.3">
      <c r="A31" s="4" t="s">
        <v>16</v>
      </c>
      <c r="B31" s="2">
        <v>9706030</v>
      </c>
      <c r="C31" s="2">
        <v>35078459.999999993</v>
      </c>
      <c r="D31" s="2">
        <v>4145130.0000000005</v>
      </c>
      <c r="E31" s="2"/>
      <c r="F31" s="2">
        <v>6025160</v>
      </c>
      <c r="G31" s="2">
        <v>2674319.9999999995</v>
      </c>
      <c r="H31" s="2">
        <v>4859270</v>
      </c>
      <c r="I31" s="2">
        <v>737000</v>
      </c>
      <c r="J31" s="2">
        <v>0</v>
      </c>
      <c r="K31" s="2"/>
      <c r="L31" s="1">
        <f t="shared" ref="L31" si="41">B31+D31+F31+H31+J31</f>
        <v>24735590</v>
      </c>
      <c r="M31" s="13">
        <f t="shared" ref="M31" si="42">C31+E31+G31+I31+K31</f>
        <v>38489779.999999993</v>
      </c>
      <c r="N31" s="17">
        <f t="shared" ref="N31" si="43">L31+M31</f>
        <v>63225369.999999993</v>
      </c>
      <c r="P31" s="4" t="s">
        <v>16</v>
      </c>
      <c r="Q31" s="2">
        <v>2328</v>
      </c>
      <c r="R31" s="2">
        <v>8545</v>
      </c>
      <c r="S31" s="2">
        <v>1106</v>
      </c>
      <c r="T31" s="2">
        <v>0</v>
      </c>
      <c r="U31" s="2">
        <v>903</v>
      </c>
      <c r="V31" s="2">
        <v>788</v>
      </c>
      <c r="W31" s="2">
        <v>976</v>
      </c>
      <c r="X31" s="2">
        <v>278</v>
      </c>
      <c r="Y31" s="2">
        <v>146</v>
      </c>
      <c r="Z31" s="2">
        <v>0</v>
      </c>
      <c r="AA31" s="1">
        <f t="shared" ref="AA31" si="44">Q31+S31+U31+W31+Y31</f>
        <v>5459</v>
      </c>
      <c r="AB31" s="13">
        <f t="shared" ref="AB31" si="45">R31+T31+V31+X31+Z31</f>
        <v>9611</v>
      </c>
      <c r="AC31" s="14">
        <f t="shared" ref="AC31" si="46">AA31+AB31</f>
        <v>15070</v>
      </c>
      <c r="AE31" s="4" t="s">
        <v>16</v>
      </c>
      <c r="AF31" s="2">
        <f t="shared" si="40"/>
        <v>4169.2568728522338</v>
      </c>
      <c r="AG31" s="2">
        <f t="shared" si="22"/>
        <v>4105.1445289643061</v>
      </c>
      <c r="AH31" s="2">
        <f t="shared" si="23"/>
        <v>3747.8571428571431</v>
      </c>
      <c r="AI31" s="2" t="str">
        <f t="shared" si="24"/>
        <v>N.A.</v>
      </c>
      <c r="AJ31" s="2">
        <f t="shared" si="25"/>
        <v>6672.3809523809523</v>
      </c>
      <c r="AK31" s="2">
        <f t="shared" si="26"/>
        <v>3393.8071065989843</v>
      </c>
      <c r="AL31" s="2">
        <f t="shared" si="27"/>
        <v>4978.7602459016398</v>
      </c>
      <c r="AM31" s="2">
        <f t="shared" si="28"/>
        <v>2651.0791366906474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4531.1577211943577</v>
      </c>
      <c r="AQ31" s="13">
        <f t="shared" ref="AQ31" si="48">IFERROR(M31/AB31, "N.A.")</f>
        <v>4004.7632920611791</v>
      </c>
      <c r="AR31" s="14">
        <f t="shared" ref="AR31" si="49">IFERROR(N31/AC31, "N.A.")</f>
        <v>4195.4459190444586</v>
      </c>
    </row>
    <row r="32" spans="1:44" ht="15" customHeight="1" thickBot="1" x14ac:dyDescent="0.3">
      <c r="A32" s="5" t="s">
        <v>0</v>
      </c>
      <c r="B32" s="24">
        <f>B31+C31</f>
        <v>44784489.999999993</v>
      </c>
      <c r="C32" s="26"/>
      <c r="D32" s="24">
        <f>D31+E31</f>
        <v>4145130.0000000005</v>
      </c>
      <c r="E32" s="26"/>
      <c r="F32" s="24">
        <f>F31+G31</f>
        <v>8699480</v>
      </c>
      <c r="G32" s="26"/>
      <c r="H32" s="24">
        <f>H31+I31</f>
        <v>5596270</v>
      </c>
      <c r="I32" s="26"/>
      <c r="J32" s="24">
        <f>J31+K31</f>
        <v>0</v>
      </c>
      <c r="K32" s="26"/>
      <c r="L32" s="24">
        <f>L31+M31</f>
        <v>63225369.999999993</v>
      </c>
      <c r="M32" s="25"/>
      <c r="N32" s="18">
        <f>B32+D32+F32+H32+J32</f>
        <v>63225369.999999993</v>
      </c>
      <c r="P32" s="5" t="s">
        <v>0</v>
      </c>
      <c r="Q32" s="24">
        <f>Q31+R31</f>
        <v>10873</v>
      </c>
      <c r="R32" s="26"/>
      <c r="S32" s="24">
        <f>S31+T31</f>
        <v>1106</v>
      </c>
      <c r="T32" s="26"/>
      <c r="U32" s="24">
        <f>U31+V31</f>
        <v>1691</v>
      </c>
      <c r="V32" s="26"/>
      <c r="W32" s="24">
        <f>W31+X31</f>
        <v>1254</v>
      </c>
      <c r="X32" s="26"/>
      <c r="Y32" s="24">
        <f>Y31+Z31</f>
        <v>146</v>
      </c>
      <c r="Z32" s="26"/>
      <c r="AA32" s="24">
        <f>AA31+AB31</f>
        <v>15070</v>
      </c>
      <c r="AB32" s="26"/>
      <c r="AC32" s="19">
        <f>Q32+S32+U32+W32+Y32</f>
        <v>15070</v>
      </c>
      <c r="AE32" s="5" t="s">
        <v>0</v>
      </c>
      <c r="AF32" s="27">
        <f>IFERROR(B32/Q32,"N.A.")</f>
        <v>4118.8715166007532</v>
      </c>
      <c r="AG32" s="28"/>
      <c r="AH32" s="27">
        <f>IFERROR(D32/S32,"N.A.")</f>
        <v>3747.8571428571431</v>
      </c>
      <c r="AI32" s="28"/>
      <c r="AJ32" s="27">
        <f>IFERROR(F32/U32,"N.A.")</f>
        <v>5144.5771732702542</v>
      </c>
      <c r="AK32" s="28"/>
      <c r="AL32" s="27">
        <f>IFERROR(H32/W32,"N.A.")</f>
        <v>4462.7352472089315</v>
      </c>
      <c r="AM32" s="28"/>
      <c r="AN32" s="27">
        <f>IFERROR(J32/Y32,"N.A.")</f>
        <v>0</v>
      </c>
      <c r="AO32" s="28"/>
      <c r="AP32" s="27">
        <f>IFERROR(L32/AA32,"N.A.")</f>
        <v>4195.4459190444586</v>
      </c>
      <c r="AQ32" s="28"/>
      <c r="AR32" s="16">
        <f>IFERROR(N32/AC32, "N.A.")</f>
        <v>4195.4459190444586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>
        <v>3316246</v>
      </c>
      <c r="E39" s="2"/>
      <c r="F39" s="2"/>
      <c r="G39" s="2"/>
      <c r="H39" s="2">
        <v>3231050</v>
      </c>
      <c r="I39" s="2"/>
      <c r="J39" s="2">
        <v>0</v>
      </c>
      <c r="K39" s="2"/>
      <c r="L39" s="1">
        <f>B39+D39+F39+H39+J39</f>
        <v>6547296</v>
      </c>
      <c r="M39" s="13">
        <f>C39+E39+G39+I39+K39</f>
        <v>0</v>
      </c>
      <c r="N39" s="14">
        <f>L39+M39</f>
        <v>6547296</v>
      </c>
      <c r="P39" s="3" t="s">
        <v>12</v>
      </c>
      <c r="Q39" s="2">
        <v>0</v>
      </c>
      <c r="R39" s="2">
        <v>0</v>
      </c>
      <c r="S39" s="2">
        <v>686</v>
      </c>
      <c r="T39" s="2">
        <v>0</v>
      </c>
      <c r="U39" s="2">
        <v>0</v>
      </c>
      <c r="V39" s="2">
        <v>0</v>
      </c>
      <c r="W39" s="2">
        <v>918</v>
      </c>
      <c r="X39" s="2">
        <v>0</v>
      </c>
      <c r="Y39" s="2">
        <v>532</v>
      </c>
      <c r="Z39" s="2">
        <v>0</v>
      </c>
      <c r="AA39" s="1">
        <f>Q39+S39+U39+W39+Y39</f>
        <v>2136</v>
      </c>
      <c r="AB39" s="13">
        <f>R39+T39+V39+X39+Z39</f>
        <v>0</v>
      </c>
      <c r="AC39" s="14">
        <f>AA39+AB39</f>
        <v>2136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>
        <f t="shared" ref="AH39:AH43" si="51">IFERROR(D39/S39, "N.A.")</f>
        <v>4834.1778425655975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3519.6623093681919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3065.2134831460676</v>
      </c>
      <c r="AQ39" s="13" t="str">
        <f t="shared" ref="AQ39:AQ42" si="60">IFERROR(M39/AB39, "N.A.")</f>
        <v>N.A.</v>
      </c>
      <c r="AR39" s="14">
        <f t="shared" ref="AR39:AR42" si="61">IFERROR(N39/AC39, "N.A.")</f>
        <v>3065.2134831460676</v>
      </c>
    </row>
    <row r="40" spans="1:44" ht="15" customHeight="1" thickBot="1" x14ac:dyDescent="0.3">
      <c r="A40" s="3" t="s">
        <v>13</v>
      </c>
      <c r="B40" s="2">
        <v>2304840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2304840</v>
      </c>
      <c r="M40" s="13">
        <f t="shared" ref="M40:M42" si="63">C40+E40+G40+I40+K40</f>
        <v>0</v>
      </c>
      <c r="N40" s="14">
        <f t="shared" ref="N40:N42" si="64">L40+M40</f>
        <v>2304840</v>
      </c>
      <c r="P40" s="3" t="s">
        <v>13</v>
      </c>
      <c r="Q40" s="2">
        <v>749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749</v>
      </c>
      <c r="AB40" s="13">
        <f t="shared" ref="AB40:AB42" si="66">R40+T40+V40+X40+Z40</f>
        <v>0</v>
      </c>
      <c r="AC40" s="14">
        <f t="shared" ref="AC40:AC42" si="67">AA40+AB40</f>
        <v>749</v>
      </c>
      <c r="AE40" s="3" t="s">
        <v>13</v>
      </c>
      <c r="AF40" s="2">
        <f t="shared" ref="AF40:AF43" si="68">IFERROR(B40/Q40, "N.A.")</f>
        <v>3077.222963951936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3077.222963951936</v>
      </c>
      <c r="AQ40" s="13" t="str">
        <f t="shared" si="60"/>
        <v>N.A.</v>
      </c>
      <c r="AR40" s="14">
        <f t="shared" si="61"/>
        <v>3077.222963951936</v>
      </c>
    </row>
    <row r="41" spans="1:44" ht="15" customHeight="1" thickBot="1" x14ac:dyDescent="0.3">
      <c r="A41" s="3" t="s">
        <v>14</v>
      </c>
      <c r="B41" s="2">
        <v>4367740</v>
      </c>
      <c r="C41" s="2">
        <v>22191439.999999996</v>
      </c>
      <c r="D41" s="2">
        <v>627800.00000000012</v>
      </c>
      <c r="E41" s="2"/>
      <c r="F41" s="2"/>
      <c r="G41" s="2">
        <v>0</v>
      </c>
      <c r="H41" s="2"/>
      <c r="I41" s="2">
        <v>511999.99999999994</v>
      </c>
      <c r="J41" s="2"/>
      <c r="K41" s="2"/>
      <c r="L41" s="1">
        <f t="shared" si="62"/>
        <v>4995540</v>
      </c>
      <c r="M41" s="13">
        <f t="shared" si="63"/>
        <v>22703439.999999996</v>
      </c>
      <c r="N41" s="14">
        <f t="shared" si="64"/>
        <v>27698979.999999996</v>
      </c>
      <c r="P41" s="3" t="s">
        <v>14</v>
      </c>
      <c r="Q41" s="2">
        <v>1545</v>
      </c>
      <c r="R41" s="2">
        <v>5127</v>
      </c>
      <c r="S41" s="2">
        <v>296</v>
      </c>
      <c r="T41" s="2">
        <v>0</v>
      </c>
      <c r="U41" s="2">
        <v>0</v>
      </c>
      <c r="V41" s="2">
        <v>382</v>
      </c>
      <c r="W41" s="2">
        <v>0</v>
      </c>
      <c r="X41" s="2">
        <v>244</v>
      </c>
      <c r="Y41" s="2">
        <v>0</v>
      </c>
      <c r="Z41" s="2">
        <v>0</v>
      </c>
      <c r="AA41" s="1">
        <f t="shared" si="65"/>
        <v>1841</v>
      </c>
      <c r="AB41" s="13">
        <f t="shared" si="66"/>
        <v>5753</v>
      </c>
      <c r="AC41" s="14">
        <f t="shared" si="67"/>
        <v>7594</v>
      </c>
      <c r="AE41" s="3" t="s">
        <v>14</v>
      </c>
      <c r="AF41" s="2">
        <f t="shared" si="68"/>
        <v>2827.0161812297733</v>
      </c>
      <c r="AG41" s="2">
        <f t="shared" si="50"/>
        <v>4328.3479617710154</v>
      </c>
      <c r="AH41" s="2">
        <f t="shared" si="51"/>
        <v>2120.9459459459463</v>
      </c>
      <c r="AI41" s="2" t="str">
        <f t="shared" si="52"/>
        <v>N.A.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>
        <f t="shared" si="56"/>
        <v>2098.3606557377047</v>
      </c>
      <c r="AN41" s="2" t="str">
        <f t="shared" si="57"/>
        <v>N.A.</v>
      </c>
      <c r="AO41" s="2" t="str">
        <f t="shared" si="58"/>
        <v>N.A.</v>
      </c>
      <c r="AP41" s="15">
        <f t="shared" si="59"/>
        <v>2713.4926670287887</v>
      </c>
      <c r="AQ41" s="13">
        <f t="shared" si="60"/>
        <v>3946.3653745871711</v>
      </c>
      <c r="AR41" s="14">
        <f t="shared" si="61"/>
        <v>3647.482222807479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6672579.9999999981</v>
      </c>
      <c r="C43" s="2">
        <v>22191439.999999996</v>
      </c>
      <c r="D43" s="2">
        <v>3944046</v>
      </c>
      <c r="E43" s="2"/>
      <c r="F43" s="2"/>
      <c r="G43" s="2">
        <v>0</v>
      </c>
      <c r="H43" s="2">
        <v>3231050</v>
      </c>
      <c r="I43" s="2">
        <v>511999.99999999994</v>
      </c>
      <c r="J43" s="2">
        <v>0</v>
      </c>
      <c r="K43" s="2"/>
      <c r="L43" s="1">
        <f t="shared" ref="L43" si="69">B43+D43+F43+H43+J43</f>
        <v>13847675.999999998</v>
      </c>
      <c r="M43" s="13">
        <f t="shared" ref="M43" si="70">C43+E43+G43+I43+K43</f>
        <v>22703439.999999996</v>
      </c>
      <c r="N43" s="17">
        <f t="shared" ref="N43" si="71">L43+M43</f>
        <v>36551115.999999993</v>
      </c>
      <c r="P43" s="4" t="s">
        <v>16</v>
      </c>
      <c r="Q43" s="2">
        <v>2294</v>
      </c>
      <c r="R43" s="2">
        <v>5127</v>
      </c>
      <c r="S43" s="2">
        <v>982</v>
      </c>
      <c r="T43" s="2">
        <v>0</v>
      </c>
      <c r="U43" s="2">
        <v>0</v>
      </c>
      <c r="V43" s="2">
        <v>382</v>
      </c>
      <c r="W43" s="2">
        <v>918</v>
      </c>
      <c r="X43" s="2">
        <v>244</v>
      </c>
      <c r="Y43" s="2">
        <v>532</v>
      </c>
      <c r="Z43" s="2">
        <v>0</v>
      </c>
      <c r="AA43" s="1">
        <f t="shared" ref="AA43" si="72">Q43+S43+U43+W43+Y43</f>
        <v>4726</v>
      </c>
      <c r="AB43" s="13">
        <f t="shared" ref="AB43" si="73">R43+T43+V43+X43+Z43</f>
        <v>5753</v>
      </c>
      <c r="AC43" s="17">
        <f t="shared" ref="AC43" si="74">AA43+AB43</f>
        <v>10479</v>
      </c>
      <c r="AE43" s="4" t="s">
        <v>16</v>
      </c>
      <c r="AF43" s="2">
        <f t="shared" si="68"/>
        <v>2908.7096774193542</v>
      </c>
      <c r="AG43" s="2">
        <f t="shared" si="50"/>
        <v>4328.3479617710154</v>
      </c>
      <c r="AH43" s="2">
        <f t="shared" si="51"/>
        <v>4016.3401221995928</v>
      </c>
      <c r="AI43" s="2" t="str">
        <f t="shared" si="52"/>
        <v>N.A.</v>
      </c>
      <c r="AJ43" s="2" t="str">
        <f t="shared" si="53"/>
        <v>N.A.</v>
      </c>
      <c r="AK43" s="2">
        <f t="shared" si="54"/>
        <v>0</v>
      </c>
      <c r="AL43" s="2">
        <f t="shared" si="55"/>
        <v>3519.6623093681919</v>
      </c>
      <c r="AM43" s="2">
        <f t="shared" si="56"/>
        <v>2098.3606557377047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2930.1049513330508</v>
      </c>
      <c r="AQ43" s="13">
        <f t="shared" ref="AQ43" si="76">IFERROR(M43/AB43, "N.A.")</f>
        <v>3946.3653745871711</v>
      </c>
      <c r="AR43" s="14">
        <f t="shared" ref="AR43" si="77">IFERROR(N43/AC43, "N.A.")</f>
        <v>3488.034736138944</v>
      </c>
    </row>
    <row r="44" spans="1:44" ht="15" customHeight="1" thickBot="1" x14ac:dyDescent="0.3">
      <c r="A44" s="5" t="s">
        <v>0</v>
      </c>
      <c r="B44" s="24">
        <f>B43+C43</f>
        <v>28864019.999999993</v>
      </c>
      <c r="C44" s="26"/>
      <c r="D44" s="24">
        <f>D43+E43</f>
        <v>3944046</v>
      </c>
      <c r="E44" s="26"/>
      <c r="F44" s="24">
        <f>F43+G43</f>
        <v>0</v>
      </c>
      <c r="G44" s="26"/>
      <c r="H44" s="24">
        <f>H43+I43</f>
        <v>3743050</v>
      </c>
      <c r="I44" s="26"/>
      <c r="J44" s="24">
        <f>J43+K43</f>
        <v>0</v>
      </c>
      <c r="K44" s="26"/>
      <c r="L44" s="24">
        <f>L43+M43</f>
        <v>36551115.999999993</v>
      </c>
      <c r="M44" s="25"/>
      <c r="N44" s="18">
        <f>B44+D44+F44+H44+J44</f>
        <v>36551115.999999993</v>
      </c>
      <c r="P44" s="5" t="s">
        <v>0</v>
      </c>
      <c r="Q44" s="24">
        <f>Q43+R43</f>
        <v>7421</v>
      </c>
      <c r="R44" s="26"/>
      <c r="S44" s="24">
        <f>S43+T43</f>
        <v>982</v>
      </c>
      <c r="T44" s="26"/>
      <c r="U44" s="24">
        <f>U43+V43</f>
        <v>382</v>
      </c>
      <c r="V44" s="26"/>
      <c r="W44" s="24">
        <f>W43+X43</f>
        <v>1162</v>
      </c>
      <c r="X44" s="26"/>
      <c r="Y44" s="24">
        <f>Y43+Z43</f>
        <v>532</v>
      </c>
      <c r="Z44" s="26"/>
      <c r="AA44" s="24">
        <f>AA43+AB43</f>
        <v>10479</v>
      </c>
      <c r="AB44" s="25"/>
      <c r="AC44" s="18">
        <f>Q44+S44+U44+W44+Y44</f>
        <v>10479</v>
      </c>
      <c r="AE44" s="5" t="s">
        <v>0</v>
      </c>
      <c r="AF44" s="27">
        <f>IFERROR(B44/Q44,"N.A.")</f>
        <v>3889.505457485513</v>
      </c>
      <c r="AG44" s="28"/>
      <c r="AH44" s="27">
        <f>IFERROR(D44/S44,"N.A.")</f>
        <v>4016.3401221995928</v>
      </c>
      <c r="AI44" s="28"/>
      <c r="AJ44" s="27">
        <f>IFERROR(F44/U44,"N.A.")</f>
        <v>0</v>
      </c>
      <c r="AK44" s="28"/>
      <c r="AL44" s="27">
        <f>IFERROR(H44/W44,"N.A.")</f>
        <v>3221.2134251290877</v>
      </c>
      <c r="AM44" s="28"/>
      <c r="AN44" s="27">
        <f>IFERROR(J44/Y44,"N.A.")</f>
        <v>0</v>
      </c>
      <c r="AO44" s="28"/>
      <c r="AP44" s="27">
        <f>IFERROR(L44/AA44,"N.A.")</f>
        <v>3488.034736138944</v>
      </c>
      <c r="AQ44" s="28"/>
      <c r="AR44" s="16">
        <f>IFERROR(N44/AC44, "N.A.")</f>
        <v>3488.034736138944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" si="15">Q27+S27+U27+W27+Y27</f>
        <v>0</v>
      </c>
      <c r="AB27" s="13">
        <f t="shared" ref="AB27" si="16"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 t="str">
        <f t="shared" si="17"/>
        <v>N.A.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 t="str">
        <f t="shared" si="17"/>
        <v>N.A.</v>
      </c>
      <c r="AQ27" s="13" t="str">
        <f t="shared" si="17"/>
        <v>N.A.</v>
      </c>
      <c r="AR27" s="14" t="str">
        <f t="shared" si="17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8"/>
        <v>0</v>
      </c>
      <c r="M29" s="13">
        <f t="shared" si="18"/>
        <v>0</v>
      </c>
      <c r="N29" s="14">
        <f t="shared" si="19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20"/>
        <v>0</v>
      </c>
      <c r="AB29" s="13">
        <f t="shared" si="21"/>
        <v>0</v>
      </c>
      <c r="AC29" s="14">
        <f t="shared" si="22"/>
        <v>0</v>
      </c>
      <c r="AE29" s="3" t="s">
        <v>14</v>
      </c>
      <c r="AF29" s="2" t="str">
        <f t="shared" si="23"/>
        <v>N.A.</v>
      </c>
      <c r="AG29" s="2" t="str">
        <f t="shared" si="17"/>
        <v>N.A.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 t="str">
        <f t="shared" si="17"/>
        <v>N.A.</v>
      </c>
      <c r="AQ29" s="13" t="str">
        <f t="shared" si="17"/>
        <v>N.A.</v>
      </c>
      <c r="AR29" s="14" t="str">
        <f t="shared" si="17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8"/>
        <v>0</v>
      </c>
      <c r="M30" s="13">
        <f t="shared" si="18"/>
        <v>0</v>
      </c>
      <c r="N30" s="14">
        <f t="shared" si="19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20"/>
        <v>0</v>
      </c>
      <c r="AB30" s="13">
        <f t="shared" si="21"/>
        <v>0</v>
      </c>
      <c r="AC30" s="17">
        <f t="shared" si="22"/>
        <v>0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 t="str">
        <f t="shared" si="17"/>
        <v>N.A.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 t="str">
        <f t="shared" si="17"/>
        <v>N.A.</v>
      </c>
      <c r="AQ30" s="13" t="str">
        <f t="shared" si="17"/>
        <v>N.A.</v>
      </c>
      <c r="AR30" s="14" t="str">
        <f t="shared" si="17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4">B31+D31+F31+H31+J31</f>
        <v>0</v>
      </c>
      <c r="M31" s="13">
        <f t="shared" ref="M31" si="25">C31+E31+G31+I31+K31</f>
        <v>0</v>
      </c>
      <c r="N31" s="17">
        <f t="shared" ref="N31" si="26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7">Q31+S31+U31+W31+Y31</f>
        <v>0</v>
      </c>
      <c r="AB31" s="13">
        <f t="shared" ref="AB31" si="28">R31+T31+V31+X31+Z31</f>
        <v>0</v>
      </c>
      <c r="AC31" s="14">
        <f t="shared" ref="AC31" si="29">AA31+AB31</f>
        <v>0</v>
      </c>
      <c r="AE31" s="4" t="s">
        <v>16</v>
      </c>
      <c r="AF31" s="2" t="str">
        <f t="shared" si="23"/>
        <v>N.A.</v>
      </c>
      <c r="AG31" s="2" t="str">
        <f t="shared" si="17"/>
        <v>N.A.</v>
      </c>
      <c r="AH31" s="2" t="str">
        <f t="shared" si="17"/>
        <v>N.A.</v>
      </c>
      <c r="AI31" s="2" t="str">
        <f t="shared" si="17"/>
        <v>N.A.</v>
      </c>
      <c r="AJ31" s="2" t="str">
        <f t="shared" si="17"/>
        <v>N.A.</v>
      </c>
      <c r="AK31" s="2" t="str">
        <f t="shared" si="17"/>
        <v>N.A.</v>
      </c>
      <c r="AL31" s="2" t="str">
        <f t="shared" si="17"/>
        <v>N.A.</v>
      </c>
      <c r="AM31" s="2" t="str">
        <f t="shared" si="17"/>
        <v>N.A.</v>
      </c>
      <c r="AN31" s="2" t="str">
        <f t="shared" si="17"/>
        <v>N.A.</v>
      </c>
      <c r="AO31" s="2" t="str">
        <f t="shared" si="17"/>
        <v>N.A.</v>
      </c>
      <c r="AP31" s="15" t="str">
        <f t="shared" ref="AP31" si="30">IFERROR(L31/AA31, "N.A.")</f>
        <v>N.A.</v>
      </c>
      <c r="AQ31" s="13" t="str">
        <f t="shared" ref="AQ31" si="31">IFERROR(M31/AB31, "N.A.")</f>
        <v>N.A.</v>
      </c>
      <c r="AR31" s="14" t="str">
        <f t="shared" ref="AR31" si="32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 t="str">
        <f t="shared" si="33"/>
        <v>N.A.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 t="str">
        <f t="shared" si="33"/>
        <v>N.A.</v>
      </c>
      <c r="AQ39" s="13" t="str">
        <f t="shared" si="33"/>
        <v>N.A.</v>
      </c>
      <c r="AR39" s="14" t="str">
        <f t="shared" si="33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0</v>
      </c>
      <c r="M40" s="13">
        <f t="shared" si="34"/>
        <v>0</v>
      </c>
      <c r="N40" s="14">
        <f t="shared" ref="N40:N42" si="35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6">Q40+S40+U40+W40+Y40</f>
        <v>0</v>
      </c>
      <c r="AB40" s="13">
        <f t="shared" si="36"/>
        <v>0</v>
      </c>
      <c r="AC40" s="14">
        <f t="shared" ref="AC40:AC42" si="37">AA40+AB40</f>
        <v>0</v>
      </c>
      <c r="AE40" s="3" t="s">
        <v>13</v>
      </c>
      <c r="AF40" s="2" t="str">
        <f t="shared" ref="AF40:AF43" si="38">IFERROR(B40/Q40, "N.A.")</f>
        <v>N.A.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 t="str">
        <f t="shared" si="33"/>
        <v>N.A.</v>
      </c>
      <c r="AQ40" s="13" t="str">
        <f t="shared" si="33"/>
        <v>N.A.</v>
      </c>
      <c r="AR40" s="14" t="str">
        <f t="shared" si="33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4"/>
        <v>0</v>
      </c>
      <c r="M41" s="13">
        <f t="shared" si="34"/>
        <v>0</v>
      </c>
      <c r="N41" s="14">
        <f t="shared" si="35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6"/>
        <v>0</v>
      </c>
      <c r="AB41" s="13">
        <f t="shared" si="36"/>
        <v>0</v>
      </c>
      <c r="AC41" s="14">
        <f t="shared" si="37"/>
        <v>0</v>
      </c>
      <c r="AE41" s="3" t="s">
        <v>14</v>
      </c>
      <c r="AF41" s="2" t="str">
        <f t="shared" si="38"/>
        <v>N.A.</v>
      </c>
      <c r="AG41" s="2" t="str">
        <f t="shared" si="33"/>
        <v>N.A.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 t="str">
        <f t="shared" si="33"/>
        <v>N.A.</v>
      </c>
      <c r="AN41" s="2" t="str">
        <f t="shared" si="33"/>
        <v>N.A.</v>
      </c>
      <c r="AO41" s="2" t="str">
        <f t="shared" si="33"/>
        <v>N.A.</v>
      </c>
      <c r="AP41" s="15" t="str">
        <f t="shared" si="33"/>
        <v>N.A.</v>
      </c>
      <c r="AQ41" s="13" t="str">
        <f t="shared" si="33"/>
        <v>N.A.</v>
      </c>
      <c r="AR41" s="14" t="str">
        <f t="shared" si="33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6"/>
        <v>0</v>
      </c>
      <c r="AB42" s="13">
        <f t="shared" si="36"/>
        <v>0</v>
      </c>
      <c r="AC42" s="14">
        <f t="shared" si="37"/>
        <v>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 t="str">
        <f t="shared" si="33"/>
        <v>N.A.</v>
      </c>
      <c r="AR42" s="14" t="str">
        <f t="shared" si="33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9">B43+D43+F43+H43+J43</f>
        <v>0</v>
      </c>
      <c r="M43" s="13">
        <f t="shared" ref="M43" si="40">C43+E43+G43+I43+K43</f>
        <v>0</v>
      </c>
      <c r="N43" s="17">
        <f t="shared" ref="N43" si="41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42">Q43+S43+U43+W43+Y43</f>
        <v>0</v>
      </c>
      <c r="AB43" s="13">
        <f t="shared" ref="AB43" si="43">R43+T43+V43+X43+Z43</f>
        <v>0</v>
      </c>
      <c r="AC43" s="17">
        <f t="shared" ref="AC43" si="44">AA43+AB43</f>
        <v>0</v>
      </c>
      <c r="AE43" s="4" t="s">
        <v>16</v>
      </c>
      <c r="AF43" s="2" t="str">
        <f t="shared" si="38"/>
        <v>N.A.</v>
      </c>
      <c r="AG43" s="2" t="str">
        <f t="shared" si="33"/>
        <v>N.A.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 t="str">
        <f t="shared" si="33"/>
        <v>N.A.</v>
      </c>
      <c r="AM43" s="2" t="str">
        <f t="shared" si="33"/>
        <v>N.A.</v>
      </c>
      <c r="AN43" s="2" t="str">
        <f t="shared" si="33"/>
        <v>N.A.</v>
      </c>
      <c r="AO43" s="2" t="str">
        <f t="shared" si="33"/>
        <v>N.A.</v>
      </c>
      <c r="AP43" s="15" t="str">
        <f t="shared" ref="AP43" si="45">IFERROR(L43/AA43, "N.A.")</f>
        <v>N.A.</v>
      </c>
      <c r="AQ43" s="13" t="str">
        <f t="shared" ref="AQ43" si="46">IFERROR(M43/AB43, "N.A.")</f>
        <v>N.A.</v>
      </c>
      <c r="AR43" s="14" t="str">
        <f t="shared" ref="AR43" si="47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147070854.99999994</v>
      </c>
      <c r="C15" s="2"/>
      <c r="D15" s="2">
        <v>85085186</v>
      </c>
      <c r="E15" s="2"/>
      <c r="F15" s="2">
        <v>104319879.99999999</v>
      </c>
      <c r="G15" s="2"/>
      <c r="H15" s="2">
        <v>297641548.99999994</v>
      </c>
      <c r="I15" s="2"/>
      <c r="J15" s="2">
        <v>0</v>
      </c>
      <c r="K15" s="2"/>
      <c r="L15" s="1">
        <f>B15+D15+F15+H15+J15</f>
        <v>634117469.99999988</v>
      </c>
      <c r="M15" s="13">
        <f>C15+E15+G15+I15+K15</f>
        <v>0</v>
      </c>
      <c r="N15" s="14">
        <f>L15+M15</f>
        <v>634117469.99999988</v>
      </c>
      <c r="P15" s="3" t="s">
        <v>12</v>
      </c>
      <c r="Q15" s="2">
        <v>36278</v>
      </c>
      <c r="R15" s="2">
        <v>0</v>
      </c>
      <c r="S15" s="2">
        <v>17404</v>
      </c>
      <c r="T15" s="2">
        <v>0</v>
      </c>
      <c r="U15" s="2">
        <v>16940</v>
      </c>
      <c r="V15" s="2">
        <v>0</v>
      </c>
      <c r="W15" s="2">
        <v>94539</v>
      </c>
      <c r="X15" s="2">
        <v>0</v>
      </c>
      <c r="Y15" s="2">
        <v>15192</v>
      </c>
      <c r="Z15" s="2">
        <v>0</v>
      </c>
      <c r="AA15" s="1">
        <f>Q15+S15+U15+W15+Y15</f>
        <v>180353</v>
      </c>
      <c r="AB15" s="13">
        <f>R15+T15+V15+X15+Z15</f>
        <v>0</v>
      </c>
      <c r="AC15" s="14">
        <f>AA15+AB15</f>
        <v>180353</v>
      </c>
      <c r="AE15" s="3" t="s">
        <v>12</v>
      </c>
      <c r="AF15" s="2">
        <f>IFERROR(B15/Q15, "N.A.")</f>
        <v>4053.9956723082842</v>
      </c>
      <c r="AG15" s="2" t="str">
        <f t="shared" ref="AG15:AR19" si="0">IFERROR(C15/R15, "N.A.")</f>
        <v>N.A.</v>
      </c>
      <c r="AH15" s="2">
        <f t="shared" si="0"/>
        <v>4888.8293495748103</v>
      </c>
      <c r="AI15" s="2" t="str">
        <f t="shared" si="0"/>
        <v>N.A.</v>
      </c>
      <c r="AJ15" s="2">
        <f t="shared" si="0"/>
        <v>6158.1983471074373</v>
      </c>
      <c r="AK15" s="2" t="str">
        <f t="shared" si="0"/>
        <v>N.A.</v>
      </c>
      <c r="AL15" s="2">
        <f t="shared" si="0"/>
        <v>3148.3467034768714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3515.9796066602712</v>
      </c>
      <c r="AQ15" s="13" t="str">
        <f t="shared" si="0"/>
        <v>N.A.</v>
      </c>
      <c r="AR15" s="14">
        <f t="shared" si="0"/>
        <v>3515.9796066602712</v>
      </c>
    </row>
    <row r="16" spans="1:44" ht="15" customHeight="1" thickBot="1" x14ac:dyDescent="0.3">
      <c r="A16" s="3" t="s">
        <v>13</v>
      </c>
      <c r="B16" s="2">
        <v>80217757.999999985</v>
      </c>
      <c r="C16" s="2">
        <v>6154424.9999999991</v>
      </c>
      <c r="D16" s="2">
        <v>1794218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82011975.999999985</v>
      </c>
      <c r="M16" s="13">
        <f t="shared" si="1"/>
        <v>6154424.9999999991</v>
      </c>
      <c r="N16" s="14">
        <f t="shared" ref="N16:N18" si="2">L16+M16</f>
        <v>88166400.999999985</v>
      </c>
      <c r="P16" s="3" t="s">
        <v>13</v>
      </c>
      <c r="Q16" s="2">
        <v>29102</v>
      </c>
      <c r="R16" s="2">
        <v>1812</v>
      </c>
      <c r="S16" s="2">
        <v>1105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30207</v>
      </c>
      <c r="AB16" s="13">
        <f t="shared" si="3"/>
        <v>1812</v>
      </c>
      <c r="AC16" s="14">
        <f t="shared" ref="AC16:AC18" si="4">AA16+AB16</f>
        <v>32019</v>
      </c>
      <c r="AE16" s="3" t="s">
        <v>13</v>
      </c>
      <c r="AF16" s="2">
        <f t="shared" ref="AF16:AF19" si="5">IFERROR(B16/Q16, "N.A.")</f>
        <v>2756.4345405814029</v>
      </c>
      <c r="AG16" s="2">
        <f t="shared" si="0"/>
        <v>3396.4817880794699</v>
      </c>
      <c r="AH16" s="2">
        <f t="shared" si="0"/>
        <v>1623.7266968325791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2714.9990399576254</v>
      </c>
      <c r="AQ16" s="13">
        <f t="shared" si="0"/>
        <v>3396.4817880794699</v>
      </c>
      <c r="AR16" s="14">
        <f t="shared" si="0"/>
        <v>2753.5651019707043</v>
      </c>
    </row>
    <row r="17" spans="1:44" ht="15" customHeight="1" thickBot="1" x14ac:dyDescent="0.3">
      <c r="A17" s="3" t="s">
        <v>14</v>
      </c>
      <c r="B17" s="2">
        <v>376136734.00000036</v>
      </c>
      <c r="C17" s="2">
        <v>1877077390.999999</v>
      </c>
      <c r="D17" s="2">
        <v>100754752.00000001</v>
      </c>
      <c r="E17" s="2">
        <v>33543649.999999996</v>
      </c>
      <c r="F17" s="2"/>
      <c r="G17" s="2">
        <v>181123769.99999997</v>
      </c>
      <c r="H17" s="2"/>
      <c r="I17" s="2">
        <v>59961826.999999985</v>
      </c>
      <c r="J17" s="2">
        <v>0</v>
      </c>
      <c r="K17" s="2"/>
      <c r="L17" s="1">
        <f t="shared" si="1"/>
        <v>476891486.00000036</v>
      </c>
      <c r="M17" s="13">
        <f t="shared" si="1"/>
        <v>2151706637.999999</v>
      </c>
      <c r="N17" s="14">
        <f t="shared" si="2"/>
        <v>2628598123.9999995</v>
      </c>
      <c r="P17" s="3" t="s">
        <v>14</v>
      </c>
      <c r="Q17" s="2">
        <v>87953</v>
      </c>
      <c r="R17" s="2">
        <v>292433</v>
      </c>
      <c r="S17" s="2">
        <v>20029</v>
      </c>
      <c r="T17" s="2">
        <v>5587</v>
      </c>
      <c r="U17" s="2">
        <v>0</v>
      </c>
      <c r="V17" s="2">
        <v>18437</v>
      </c>
      <c r="W17" s="2">
        <v>0</v>
      </c>
      <c r="X17" s="2">
        <v>11348</v>
      </c>
      <c r="Y17" s="2">
        <v>11715</v>
      </c>
      <c r="Z17" s="2">
        <v>0</v>
      </c>
      <c r="AA17" s="1">
        <f t="shared" si="3"/>
        <v>119697</v>
      </c>
      <c r="AB17" s="13">
        <f t="shared" si="3"/>
        <v>327805</v>
      </c>
      <c r="AC17" s="14">
        <f t="shared" si="4"/>
        <v>447502</v>
      </c>
      <c r="AE17" s="3" t="s">
        <v>14</v>
      </c>
      <c r="AF17" s="2">
        <f t="shared" si="5"/>
        <v>4276.5651427466983</v>
      </c>
      <c r="AG17" s="2">
        <f t="shared" si="0"/>
        <v>6418.8288975594378</v>
      </c>
      <c r="AH17" s="2">
        <f t="shared" si="0"/>
        <v>5030.4434569873692</v>
      </c>
      <c r="AI17" s="2">
        <f t="shared" si="0"/>
        <v>6003.8750671200996</v>
      </c>
      <c r="AJ17" s="2" t="str">
        <f t="shared" si="0"/>
        <v>N.A.</v>
      </c>
      <c r="AK17" s="2">
        <f t="shared" si="0"/>
        <v>9823.9285133156136</v>
      </c>
      <c r="AL17" s="2" t="str">
        <f t="shared" si="0"/>
        <v>N.A.</v>
      </c>
      <c r="AM17" s="2">
        <f t="shared" si="0"/>
        <v>5283.9114381388781</v>
      </c>
      <c r="AN17" s="2">
        <f t="shared" si="0"/>
        <v>0</v>
      </c>
      <c r="AO17" s="2" t="str">
        <f t="shared" si="0"/>
        <v>N.A.</v>
      </c>
      <c r="AP17" s="15">
        <f t="shared" si="0"/>
        <v>3984.1557098340004</v>
      </c>
      <c r="AQ17" s="13">
        <f t="shared" si="0"/>
        <v>6563.9835817025332</v>
      </c>
      <c r="AR17" s="14">
        <f t="shared" si="0"/>
        <v>5873.9360360400615</v>
      </c>
    </row>
    <row r="18" spans="1:44" ht="15" customHeight="1" thickBot="1" x14ac:dyDescent="0.3">
      <c r="A18" s="3" t="s">
        <v>15</v>
      </c>
      <c r="B18" s="2">
        <v>18385792.000000007</v>
      </c>
      <c r="C18" s="2">
        <v>1650340.0000000002</v>
      </c>
      <c r="D18" s="2">
        <v>10590001.999999998</v>
      </c>
      <c r="E18" s="2">
        <v>1871575.0000000002</v>
      </c>
      <c r="F18" s="2"/>
      <c r="G18" s="2">
        <v>10734546.999999998</v>
      </c>
      <c r="H18" s="2">
        <v>9525687.0000000019</v>
      </c>
      <c r="I18" s="2"/>
      <c r="J18" s="2">
        <v>0</v>
      </c>
      <c r="K18" s="2"/>
      <c r="L18" s="1">
        <f t="shared" si="1"/>
        <v>38501481.000000007</v>
      </c>
      <c r="M18" s="13">
        <f t="shared" si="1"/>
        <v>14256461.999999998</v>
      </c>
      <c r="N18" s="14">
        <f t="shared" si="2"/>
        <v>52757943.000000007</v>
      </c>
      <c r="P18" s="3" t="s">
        <v>15</v>
      </c>
      <c r="Q18" s="2">
        <v>7123</v>
      </c>
      <c r="R18" s="2">
        <v>386</v>
      </c>
      <c r="S18" s="2">
        <v>2239</v>
      </c>
      <c r="T18" s="2">
        <v>605</v>
      </c>
      <c r="U18" s="2">
        <v>0</v>
      </c>
      <c r="V18" s="2">
        <v>3045</v>
      </c>
      <c r="W18" s="2">
        <v>20070</v>
      </c>
      <c r="X18" s="2">
        <v>0</v>
      </c>
      <c r="Y18" s="2">
        <v>7542</v>
      </c>
      <c r="Z18" s="2">
        <v>0</v>
      </c>
      <c r="AA18" s="1">
        <f t="shared" si="3"/>
        <v>36974</v>
      </c>
      <c r="AB18" s="13">
        <f t="shared" si="3"/>
        <v>4036</v>
      </c>
      <c r="AC18" s="17">
        <f t="shared" si="4"/>
        <v>41010</v>
      </c>
      <c r="AE18" s="3" t="s">
        <v>15</v>
      </c>
      <c r="AF18" s="2">
        <f t="shared" si="5"/>
        <v>2581.1865786887556</v>
      </c>
      <c r="AG18" s="2">
        <f t="shared" si="0"/>
        <v>4275.4922279792754</v>
      </c>
      <c r="AH18" s="2">
        <f t="shared" si="0"/>
        <v>4729.7909781152293</v>
      </c>
      <c r="AI18" s="2">
        <f t="shared" si="0"/>
        <v>3093.5123966942151</v>
      </c>
      <c r="AJ18" s="2" t="str">
        <f t="shared" si="0"/>
        <v>N.A.</v>
      </c>
      <c r="AK18" s="2">
        <f t="shared" si="0"/>
        <v>3525.3027914614117</v>
      </c>
      <c r="AL18" s="2">
        <f t="shared" si="0"/>
        <v>474.62316890881925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1041.3123005355117</v>
      </c>
      <c r="AQ18" s="13">
        <f t="shared" si="0"/>
        <v>3532.3245787908818</v>
      </c>
      <c r="AR18" s="14">
        <f t="shared" si="0"/>
        <v>1286.4653255303585</v>
      </c>
    </row>
    <row r="19" spans="1:44" ht="15" customHeight="1" thickBot="1" x14ac:dyDescent="0.3">
      <c r="A19" s="4" t="s">
        <v>16</v>
      </c>
      <c r="B19" s="2">
        <v>621811139.00000012</v>
      </c>
      <c r="C19" s="2">
        <v>1884882156</v>
      </c>
      <c r="D19" s="2">
        <v>198224157.99999982</v>
      </c>
      <c r="E19" s="2">
        <v>35415224.999999993</v>
      </c>
      <c r="F19" s="2">
        <v>104319879.99999999</v>
      </c>
      <c r="G19" s="2">
        <v>191858316.99999994</v>
      </c>
      <c r="H19" s="2">
        <v>307167235.99999982</v>
      </c>
      <c r="I19" s="2">
        <v>59961826.999999985</v>
      </c>
      <c r="J19" s="2">
        <v>0</v>
      </c>
      <c r="K19" s="2"/>
      <c r="L19" s="1">
        <f t="shared" ref="L19" si="6">B19+D19+F19+H19+J19</f>
        <v>1231522412.9999998</v>
      </c>
      <c r="M19" s="13">
        <f t="shared" ref="M19" si="7">C19+E19+G19+I19+K19</f>
        <v>2172117525</v>
      </c>
      <c r="N19" s="17">
        <f t="shared" ref="N19" si="8">L19+M19</f>
        <v>3403639938</v>
      </c>
      <c r="P19" s="4" t="s">
        <v>16</v>
      </c>
      <c r="Q19" s="2">
        <v>160456</v>
      </c>
      <c r="R19" s="2">
        <v>294631</v>
      </c>
      <c r="S19" s="2">
        <v>40777</v>
      </c>
      <c r="T19" s="2">
        <v>6192</v>
      </c>
      <c r="U19" s="2">
        <v>16940</v>
      </c>
      <c r="V19" s="2">
        <v>21482</v>
      </c>
      <c r="W19" s="2">
        <v>114609</v>
      </c>
      <c r="X19" s="2">
        <v>11348</v>
      </c>
      <c r="Y19" s="2">
        <v>34449</v>
      </c>
      <c r="Z19" s="2">
        <v>0</v>
      </c>
      <c r="AA19" s="1">
        <f t="shared" ref="AA19" si="9">Q19+S19+U19+W19+Y19</f>
        <v>367231</v>
      </c>
      <c r="AB19" s="13">
        <f t="shared" ref="AB19" si="10">R19+T19+V19+X19+Z19</f>
        <v>333653</v>
      </c>
      <c r="AC19" s="14">
        <f t="shared" ref="AC19" si="11">AA19+AB19</f>
        <v>700884</v>
      </c>
      <c r="AE19" s="4" t="s">
        <v>16</v>
      </c>
      <c r="AF19" s="2">
        <f t="shared" si="5"/>
        <v>3875.2750847584393</v>
      </c>
      <c r="AG19" s="2">
        <f t="shared" si="0"/>
        <v>6397.4332504047434</v>
      </c>
      <c r="AH19" s="2">
        <f t="shared" si="0"/>
        <v>4861.1756137037992</v>
      </c>
      <c r="AI19" s="2">
        <f t="shared" si="0"/>
        <v>5719.5130813953474</v>
      </c>
      <c r="AJ19" s="2">
        <f t="shared" si="0"/>
        <v>6158.1983471074373</v>
      </c>
      <c r="AK19" s="2">
        <f t="shared" si="0"/>
        <v>8931.1198677962911</v>
      </c>
      <c r="AL19" s="2">
        <f t="shared" si="0"/>
        <v>2680.1318919107557</v>
      </c>
      <c r="AM19" s="2">
        <f t="shared" si="0"/>
        <v>5283.9114381388781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3353.5360930858228</v>
      </c>
      <c r="AQ19" s="13">
        <f t="shared" ref="AQ19" si="13">IFERROR(M19/AB19, "N.A.")</f>
        <v>6510.1093801044799</v>
      </c>
      <c r="AR19" s="14">
        <f t="shared" ref="AR19" si="14">IFERROR(N19/AC19, "N.A.")</f>
        <v>4856.2100689985791</v>
      </c>
    </row>
    <row r="20" spans="1:44" ht="15" customHeight="1" thickBot="1" x14ac:dyDescent="0.3">
      <c r="A20" s="5" t="s">
        <v>0</v>
      </c>
      <c r="B20" s="24">
        <f>B19+C19</f>
        <v>2506693295</v>
      </c>
      <c r="C20" s="26"/>
      <c r="D20" s="24">
        <f>D19+E19</f>
        <v>233639382.99999982</v>
      </c>
      <c r="E20" s="26"/>
      <c r="F20" s="24">
        <f>F19+G19</f>
        <v>296178196.99999994</v>
      </c>
      <c r="G20" s="26"/>
      <c r="H20" s="24">
        <f>H19+I19</f>
        <v>367129062.99999982</v>
      </c>
      <c r="I20" s="26"/>
      <c r="J20" s="24">
        <f>J19+K19</f>
        <v>0</v>
      </c>
      <c r="K20" s="26"/>
      <c r="L20" s="24">
        <f>L19+M19</f>
        <v>3403639938</v>
      </c>
      <c r="M20" s="25"/>
      <c r="N20" s="18">
        <f>B20+D20+F20+H20+J20</f>
        <v>3403639938</v>
      </c>
      <c r="P20" s="5" t="s">
        <v>0</v>
      </c>
      <c r="Q20" s="24">
        <f>Q19+R19</f>
        <v>455087</v>
      </c>
      <c r="R20" s="26"/>
      <c r="S20" s="24">
        <f>S19+T19</f>
        <v>46969</v>
      </c>
      <c r="T20" s="26"/>
      <c r="U20" s="24">
        <f>U19+V19</f>
        <v>38422</v>
      </c>
      <c r="V20" s="26"/>
      <c r="W20" s="24">
        <f>W19+X19</f>
        <v>125957</v>
      </c>
      <c r="X20" s="26"/>
      <c r="Y20" s="24">
        <f>Y19+Z19</f>
        <v>34449</v>
      </c>
      <c r="Z20" s="26"/>
      <c r="AA20" s="24">
        <f>AA19+AB19</f>
        <v>700884</v>
      </c>
      <c r="AB20" s="26"/>
      <c r="AC20" s="19">
        <f>Q20+S20+U20+W20+Y20</f>
        <v>700884</v>
      </c>
      <c r="AE20" s="5" t="s">
        <v>0</v>
      </c>
      <c r="AF20" s="27">
        <f>IFERROR(B20/Q20,"N.A.")</f>
        <v>5508.162823811711</v>
      </c>
      <c r="AG20" s="28"/>
      <c r="AH20" s="27">
        <f>IFERROR(D20/S20,"N.A.")</f>
        <v>4974.3316442760079</v>
      </c>
      <c r="AI20" s="28"/>
      <c r="AJ20" s="27">
        <f>IFERROR(F20/U20,"N.A.")</f>
        <v>7708.5575191296639</v>
      </c>
      <c r="AK20" s="28"/>
      <c r="AL20" s="27">
        <f>IFERROR(H20/W20,"N.A.")</f>
        <v>2914.7174273760079</v>
      </c>
      <c r="AM20" s="28"/>
      <c r="AN20" s="27">
        <f>IFERROR(J20/Y20,"N.A.")</f>
        <v>0</v>
      </c>
      <c r="AO20" s="28"/>
      <c r="AP20" s="27">
        <f>IFERROR(L20/AA20,"N.A.")</f>
        <v>4856.2100689985791</v>
      </c>
      <c r="AQ20" s="28"/>
      <c r="AR20" s="16">
        <f>IFERROR(N20/AC20, "N.A.")</f>
        <v>4856.2100689985791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127249075.00000004</v>
      </c>
      <c r="C27" s="2"/>
      <c r="D27" s="2">
        <v>79532100</v>
      </c>
      <c r="E27" s="2"/>
      <c r="F27" s="2">
        <v>88829160</v>
      </c>
      <c r="G27" s="2"/>
      <c r="H27" s="2">
        <v>193354202.99999988</v>
      </c>
      <c r="I27" s="2"/>
      <c r="J27" s="2">
        <v>0</v>
      </c>
      <c r="K27" s="2"/>
      <c r="L27" s="1">
        <f>B27+D27+F27+H27+J27</f>
        <v>488964537.99999994</v>
      </c>
      <c r="M27" s="13">
        <f>C27+E27+G27+I27+K27</f>
        <v>0</v>
      </c>
      <c r="N27" s="14">
        <f>L27+M27</f>
        <v>488964537.99999994</v>
      </c>
      <c r="P27" s="3" t="s">
        <v>12</v>
      </c>
      <c r="Q27" s="2">
        <v>29172</v>
      </c>
      <c r="R27" s="2">
        <v>0</v>
      </c>
      <c r="S27" s="2">
        <v>15882</v>
      </c>
      <c r="T27" s="2">
        <v>0</v>
      </c>
      <c r="U27" s="2">
        <v>13155</v>
      </c>
      <c r="V27" s="2">
        <v>0</v>
      </c>
      <c r="W27" s="2">
        <v>43952</v>
      </c>
      <c r="X27" s="2">
        <v>0</v>
      </c>
      <c r="Y27" s="2">
        <v>4337</v>
      </c>
      <c r="Z27" s="2">
        <v>0</v>
      </c>
      <c r="AA27" s="1">
        <f>Q27+S27+U27+W27+Y27</f>
        <v>106498</v>
      </c>
      <c r="AB27" s="13">
        <f>R27+T27+V27+X27+Z27</f>
        <v>0</v>
      </c>
      <c r="AC27" s="14">
        <f>AA27+AB27</f>
        <v>106498</v>
      </c>
      <c r="AE27" s="3" t="s">
        <v>12</v>
      </c>
      <c r="AF27" s="2">
        <f>IFERROR(B27/Q27, "N.A.")</f>
        <v>4362.0278006307435</v>
      </c>
      <c r="AG27" s="2" t="str">
        <f t="shared" ref="AG27:AR31" si="15">IFERROR(C27/R27, "N.A.")</f>
        <v>N.A.</v>
      </c>
      <c r="AH27" s="2">
        <f t="shared" si="15"/>
        <v>5007.6879486210801</v>
      </c>
      <c r="AI27" s="2" t="str">
        <f t="shared" si="15"/>
        <v>N.A.</v>
      </c>
      <c r="AJ27" s="2">
        <f t="shared" si="15"/>
        <v>6752.501710376283</v>
      </c>
      <c r="AK27" s="2" t="str">
        <f t="shared" si="15"/>
        <v>N.A.</v>
      </c>
      <c r="AL27" s="2">
        <f t="shared" si="15"/>
        <v>4399.2128458318139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4591.3025408927861</v>
      </c>
      <c r="AQ27" s="13" t="str">
        <f t="shared" si="15"/>
        <v>N.A.</v>
      </c>
      <c r="AR27" s="14">
        <f t="shared" si="15"/>
        <v>4591.3025408927861</v>
      </c>
    </row>
    <row r="28" spans="1:44" ht="15" customHeight="1" thickBot="1" x14ac:dyDescent="0.3">
      <c r="A28" s="3" t="s">
        <v>13</v>
      </c>
      <c r="B28" s="2">
        <v>5467532</v>
      </c>
      <c r="C28" s="2">
        <v>1643940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5467532</v>
      </c>
      <c r="M28" s="13">
        <f t="shared" si="16"/>
        <v>1643940</v>
      </c>
      <c r="N28" s="14">
        <f t="shared" ref="N28:N30" si="17">L28+M28</f>
        <v>7111472</v>
      </c>
      <c r="P28" s="3" t="s">
        <v>13</v>
      </c>
      <c r="Q28" s="2">
        <v>1189</v>
      </c>
      <c r="R28" s="2">
        <v>331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1189</v>
      </c>
      <c r="AB28" s="13">
        <f t="shared" si="18"/>
        <v>331</v>
      </c>
      <c r="AC28" s="14">
        <f t="shared" ref="AC28:AC30" si="19">AA28+AB28</f>
        <v>1520</v>
      </c>
      <c r="AE28" s="3" t="s">
        <v>13</v>
      </c>
      <c r="AF28" s="2">
        <f t="shared" ref="AF28:AF31" si="20">IFERROR(B28/Q28, "N.A.")</f>
        <v>4598.4289318755254</v>
      </c>
      <c r="AG28" s="2">
        <f t="shared" si="15"/>
        <v>4966.5861027190331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4598.4289318755254</v>
      </c>
      <c r="AQ28" s="13">
        <f t="shared" si="15"/>
        <v>4966.5861027190331</v>
      </c>
      <c r="AR28" s="14">
        <f t="shared" si="15"/>
        <v>4678.6000000000004</v>
      </c>
    </row>
    <row r="29" spans="1:44" ht="15" customHeight="1" thickBot="1" x14ac:dyDescent="0.3">
      <c r="A29" s="3" t="s">
        <v>14</v>
      </c>
      <c r="B29" s="2">
        <v>242866324.99999961</v>
      </c>
      <c r="C29" s="2">
        <v>1165852275.0000014</v>
      </c>
      <c r="D29" s="2">
        <v>78903497.999999985</v>
      </c>
      <c r="E29" s="2">
        <v>27184850</v>
      </c>
      <c r="F29" s="2"/>
      <c r="G29" s="2">
        <v>141558270.00000006</v>
      </c>
      <c r="H29" s="2"/>
      <c r="I29" s="2">
        <v>37196375.000000007</v>
      </c>
      <c r="J29" s="2">
        <v>0</v>
      </c>
      <c r="K29" s="2"/>
      <c r="L29" s="1">
        <f t="shared" si="16"/>
        <v>321769822.99999958</v>
      </c>
      <c r="M29" s="13">
        <f t="shared" si="16"/>
        <v>1371791770.0000014</v>
      </c>
      <c r="N29" s="14">
        <f t="shared" si="17"/>
        <v>1693561593.000001</v>
      </c>
      <c r="P29" s="3" t="s">
        <v>14</v>
      </c>
      <c r="Q29" s="2">
        <v>50975</v>
      </c>
      <c r="R29" s="2">
        <v>179951</v>
      </c>
      <c r="S29" s="2">
        <v>14272</v>
      </c>
      <c r="T29" s="2">
        <v>4824</v>
      </c>
      <c r="U29" s="2">
        <v>0</v>
      </c>
      <c r="V29" s="2">
        <v>13865</v>
      </c>
      <c r="W29" s="2">
        <v>0</v>
      </c>
      <c r="X29" s="2">
        <v>7268</v>
      </c>
      <c r="Y29" s="2">
        <v>2677</v>
      </c>
      <c r="Z29" s="2">
        <v>0</v>
      </c>
      <c r="AA29" s="1">
        <f t="shared" si="18"/>
        <v>67924</v>
      </c>
      <c r="AB29" s="13">
        <f t="shared" si="18"/>
        <v>205908</v>
      </c>
      <c r="AC29" s="14">
        <f t="shared" si="19"/>
        <v>273832</v>
      </c>
      <c r="AE29" s="3" t="s">
        <v>14</v>
      </c>
      <c r="AF29" s="2">
        <f t="shared" si="20"/>
        <v>4764.4203040706152</v>
      </c>
      <c r="AG29" s="2">
        <f t="shared" si="15"/>
        <v>6478.7207350890048</v>
      </c>
      <c r="AH29" s="2">
        <f t="shared" si="15"/>
        <v>5528.5522701793716</v>
      </c>
      <c r="AI29" s="2">
        <f t="shared" si="15"/>
        <v>5635.3337479270313</v>
      </c>
      <c r="AJ29" s="2" t="str">
        <f t="shared" si="15"/>
        <v>N.A.</v>
      </c>
      <c r="AK29" s="2">
        <f t="shared" si="15"/>
        <v>10209.756220699608</v>
      </c>
      <c r="AL29" s="2" t="str">
        <f t="shared" si="15"/>
        <v>N.A.</v>
      </c>
      <c r="AM29" s="2">
        <f t="shared" si="15"/>
        <v>5117.82815079802</v>
      </c>
      <c r="AN29" s="2">
        <f t="shared" si="15"/>
        <v>0</v>
      </c>
      <c r="AO29" s="2" t="str">
        <f t="shared" si="15"/>
        <v>N.A.</v>
      </c>
      <c r="AP29" s="15">
        <f t="shared" si="15"/>
        <v>4737.2036835286435</v>
      </c>
      <c r="AQ29" s="13">
        <f t="shared" si="15"/>
        <v>6662.1586825184131</v>
      </c>
      <c r="AR29" s="14">
        <f t="shared" si="15"/>
        <v>6184.6737890385384</v>
      </c>
    </row>
    <row r="30" spans="1:44" ht="15" customHeight="1" thickBot="1" x14ac:dyDescent="0.3">
      <c r="A30" s="3" t="s">
        <v>15</v>
      </c>
      <c r="B30" s="2">
        <v>17911072.000000004</v>
      </c>
      <c r="C30" s="2">
        <v>1433620.0000000002</v>
      </c>
      <c r="D30" s="2">
        <v>10479002</v>
      </c>
      <c r="E30" s="2">
        <v>1871575.0000000002</v>
      </c>
      <c r="F30" s="2"/>
      <c r="G30" s="2">
        <v>10734546.999999998</v>
      </c>
      <c r="H30" s="2">
        <v>7967721.0000000075</v>
      </c>
      <c r="I30" s="2"/>
      <c r="J30" s="2">
        <v>0</v>
      </c>
      <c r="K30" s="2"/>
      <c r="L30" s="1">
        <f t="shared" si="16"/>
        <v>36357795.000000015</v>
      </c>
      <c r="M30" s="13">
        <f t="shared" si="16"/>
        <v>14039741.999999998</v>
      </c>
      <c r="N30" s="14">
        <f t="shared" si="17"/>
        <v>50397537.000000015</v>
      </c>
      <c r="P30" s="3" t="s">
        <v>15</v>
      </c>
      <c r="Q30" s="2">
        <v>6985</v>
      </c>
      <c r="R30" s="2">
        <v>326</v>
      </c>
      <c r="S30" s="2">
        <v>2165</v>
      </c>
      <c r="T30" s="2">
        <v>605</v>
      </c>
      <c r="U30" s="2">
        <v>0</v>
      </c>
      <c r="V30" s="2">
        <v>3045</v>
      </c>
      <c r="W30" s="2">
        <v>19248</v>
      </c>
      <c r="X30" s="2">
        <v>0</v>
      </c>
      <c r="Y30" s="2">
        <v>6420</v>
      </c>
      <c r="Z30" s="2">
        <v>0</v>
      </c>
      <c r="AA30" s="1">
        <f t="shared" si="18"/>
        <v>34818</v>
      </c>
      <c r="AB30" s="13">
        <f t="shared" si="18"/>
        <v>3976</v>
      </c>
      <c r="AC30" s="17">
        <f t="shared" si="19"/>
        <v>38794</v>
      </c>
      <c r="AE30" s="3" t="s">
        <v>15</v>
      </c>
      <c r="AF30" s="2">
        <f t="shared" si="20"/>
        <v>2564.2193271295637</v>
      </c>
      <c r="AG30" s="2">
        <f t="shared" si="15"/>
        <v>4397.6073619631907</v>
      </c>
      <c r="AH30" s="2">
        <f t="shared" si="15"/>
        <v>4840.1856812933029</v>
      </c>
      <c r="AI30" s="2">
        <f t="shared" si="15"/>
        <v>3093.5123966942151</v>
      </c>
      <c r="AJ30" s="2" t="str">
        <f t="shared" si="15"/>
        <v>N.A.</v>
      </c>
      <c r="AK30" s="2">
        <f t="shared" si="15"/>
        <v>3525.3027914614117</v>
      </c>
      <c r="AL30" s="2">
        <f t="shared" si="15"/>
        <v>413.95059226932705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1044.2241082198866</v>
      </c>
      <c r="AQ30" s="13">
        <f t="shared" si="15"/>
        <v>3531.1222334004019</v>
      </c>
      <c r="AR30" s="14">
        <f t="shared" si="15"/>
        <v>1299.1064855390014</v>
      </c>
    </row>
    <row r="31" spans="1:44" ht="15" customHeight="1" thickBot="1" x14ac:dyDescent="0.3">
      <c r="A31" s="4" t="s">
        <v>16</v>
      </c>
      <c r="B31" s="2">
        <v>393494003.99999988</v>
      </c>
      <c r="C31" s="2">
        <v>1168929835.0000019</v>
      </c>
      <c r="D31" s="2">
        <v>168914599.99999994</v>
      </c>
      <c r="E31" s="2">
        <v>29056425.000000004</v>
      </c>
      <c r="F31" s="2">
        <v>88829160</v>
      </c>
      <c r="G31" s="2">
        <v>152292817.00000006</v>
      </c>
      <c r="H31" s="2">
        <v>201321924.00000018</v>
      </c>
      <c r="I31" s="2">
        <v>37196375.000000007</v>
      </c>
      <c r="J31" s="2">
        <v>0</v>
      </c>
      <c r="K31" s="2"/>
      <c r="L31" s="1">
        <f t="shared" ref="L31" si="21">B31+D31+F31+H31+J31</f>
        <v>852559688</v>
      </c>
      <c r="M31" s="13">
        <f t="shared" ref="M31" si="22">C31+E31+G31+I31+K31</f>
        <v>1387475452.0000019</v>
      </c>
      <c r="N31" s="17">
        <f t="shared" ref="N31" si="23">L31+M31</f>
        <v>2240035140.0000019</v>
      </c>
      <c r="P31" s="4" t="s">
        <v>16</v>
      </c>
      <c r="Q31" s="2">
        <v>88321</v>
      </c>
      <c r="R31" s="2">
        <v>180608</v>
      </c>
      <c r="S31" s="2">
        <v>32319</v>
      </c>
      <c r="T31" s="2">
        <v>5429</v>
      </c>
      <c r="U31" s="2">
        <v>13155</v>
      </c>
      <c r="V31" s="2">
        <v>16910</v>
      </c>
      <c r="W31" s="2">
        <v>63200</v>
      </c>
      <c r="X31" s="2">
        <v>7268</v>
      </c>
      <c r="Y31" s="2">
        <v>13434</v>
      </c>
      <c r="Z31" s="2">
        <v>0</v>
      </c>
      <c r="AA31" s="1">
        <f t="shared" ref="AA31" si="24">Q31+S31+U31+W31+Y31</f>
        <v>210429</v>
      </c>
      <c r="AB31" s="13">
        <f t="shared" ref="AB31" si="25">R31+T31+V31+X31+Z31</f>
        <v>210215</v>
      </c>
      <c r="AC31" s="14">
        <f t="shared" ref="AC31" si="26">AA31+AB31</f>
        <v>420644</v>
      </c>
      <c r="AE31" s="4" t="s">
        <v>16</v>
      </c>
      <c r="AF31" s="2">
        <f t="shared" si="20"/>
        <v>4455.2711586145979</v>
      </c>
      <c r="AG31" s="2">
        <f t="shared" si="15"/>
        <v>6472.1930091690392</v>
      </c>
      <c r="AH31" s="2">
        <f t="shared" si="15"/>
        <v>5226.479779696152</v>
      </c>
      <c r="AI31" s="2">
        <f t="shared" si="15"/>
        <v>5352.0768097255486</v>
      </c>
      <c r="AJ31" s="2">
        <f t="shared" si="15"/>
        <v>6752.501710376283</v>
      </c>
      <c r="AK31" s="2">
        <f t="shared" si="15"/>
        <v>9006.0802483737461</v>
      </c>
      <c r="AL31" s="2">
        <f t="shared" si="15"/>
        <v>3185.4734810126611</v>
      </c>
      <c r="AM31" s="2">
        <f t="shared" si="15"/>
        <v>5117.82815079802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4051.5313383611574</v>
      </c>
      <c r="AQ31" s="13">
        <f t="shared" ref="AQ31" si="28">IFERROR(M31/AB31, "N.A.")</f>
        <v>6600.268544109611</v>
      </c>
      <c r="AR31" s="14">
        <f t="shared" ref="AR31" si="29">IFERROR(N31/AC31, "N.A.")</f>
        <v>5325.2516141915776</v>
      </c>
    </row>
    <row r="32" spans="1:44" ht="15" customHeight="1" thickBot="1" x14ac:dyDescent="0.3">
      <c r="A32" s="5" t="s">
        <v>0</v>
      </c>
      <c r="B32" s="24">
        <f>B31+C31</f>
        <v>1562423839.0000019</v>
      </c>
      <c r="C32" s="26"/>
      <c r="D32" s="24">
        <f>D31+E31</f>
        <v>197971024.99999994</v>
      </c>
      <c r="E32" s="26"/>
      <c r="F32" s="24">
        <f>F31+G31</f>
        <v>241121977.00000006</v>
      </c>
      <c r="G32" s="26"/>
      <c r="H32" s="24">
        <f>H31+I31</f>
        <v>238518299.00000018</v>
      </c>
      <c r="I32" s="26"/>
      <c r="J32" s="24">
        <f>J31+K31</f>
        <v>0</v>
      </c>
      <c r="K32" s="26"/>
      <c r="L32" s="24">
        <f>L31+M31</f>
        <v>2240035140.0000019</v>
      </c>
      <c r="M32" s="25"/>
      <c r="N32" s="18">
        <f>B32+D32+F32+H32+J32</f>
        <v>2240035140.0000019</v>
      </c>
      <c r="P32" s="5" t="s">
        <v>0</v>
      </c>
      <c r="Q32" s="24">
        <f>Q31+R31</f>
        <v>268929</v>
      </c>
      <c r="R32" s="26"/>
      <c r="S32" s="24">
        <f>S31+T31</f>
        <v>37748</v>
      </c>
      <c r="T32" s="26"/>
      <c r="U32" s="24">
        <f>U31+V31</f>
        <v>30065</v>
      </c>
      <c r="V32" s="26"/>
      <c r="W32" s="24">
        <f>W31+X31</f>
        <v>70468</v>
      </c>
      <c r="X32" s="26"/>
      <c r="Y32" s="24">
        <f>Y31+Z31</f>
        <v>13434</v>
      </c>
      <c r="Z32" s="26"/>
      <c r="AA32" s="24">
        <f>AA31+AB31</f>
        <v>420644</v>
      </c>
      <c r="AB32" s="26"/>
      <c r="AC32" s="19">
        <f>Q32+S32+U32+W32+Y32</f>
        <v>420644</v>
      </c>
      <c r="AE32" s="5" t="s">
        <v>0</v>
      </c>
      <c r="AF32" s="27">
        <f>IFERROR(B32/Q32,"N.A.")</f>
        <v>5809.8005012475487</v>
      </c>
      <c r="AG32" s="28"/>
      <c r="AH32" s="27">
        <f>IFERROR(D32/S32,"N.A.")</f>
        <v>5244.5434195189137</v>
      </c>
      <c r="AI32" s="28"/>
      <c r="AJ32" s="27">
        <f>IFERROR(F32/U32,"N.A.")</f>
        <v>8020.0225178779328</v>
      </c>
      <c r="AK32" s="28"/>
      <c r="AL32" s="27">
        <f>IFERROR(H32/W32,"N.A.")</f>
        <v>3384.7746352954559</v>
      </c>
      <c r="AM32" s="28"/>
      <c r="AN32" s="27">
        <f>IFERROR(J32/Y32,"N.A.")</f>
        <v>0</v>
      </c>
      <c r="AO32" s="28"/>
      <c r="AP32" s="27">
        <f>IFERROR(L32/AA32,"N.A.")</f>
        <v>5325.2516141915776</v>
      </c>
      <c r="AQ32" s="28"/>
      <c r="AR32" s="16">
        <f>IFERROR(N32/AC32, "N.A.")</f>
        <v>5325.2516141915776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19821779.999999996</v>
      </c>
      <c r="C39" s="2"/>
      <c r="D39" s="2">
        <v>5553086</v>
      </c>
      <c r="E39" s="2"/>
      <c r="F39" s="2">
        <v>15490720</v>
      </c>
      <c r="G39" s="2"/>
      <c r="H39" s="2">
        <v>104287346</v>
      </c>
      <c r="I39" s="2"/>
      <c r="J39" s="2">
        <v>0</v>
      </c>
      <c r="K39" s="2"/>
      <c r="L39" s="1">
        <f>B39+D39+F39+H39+J39</f>
        <v>145152932</v>
      </c>
      <c r="M39" s="13">
        <f>C39+E39+G39+I39+K39</f>
        <v>0</v>
      </c>
      <c r="N39" s="14">
        <f>L39+M39</f>
        <v>145152932</v>
      </c>
      <c r="P39" s="3" t="s">
        <v>12</v>
      </c>
      <c r="Q39" s="2">
        <v>7106</v>
      </c>
      <c r="R39" s="2">
        <v>0</v>
      </c>
      <c r="S39" s="2">
        <v>1522</v>
      </c>
      <c r="T39" s="2">
        <v>0</v>
      </c>
      <c r="U39" s="2">
        <v>3785</v>
      </c>
      <c r="V39" s="2">
        <v>0</v>
      </c>
      <c r="W39" s="2">
        <v>50587</v>
      </c>
      <c r="X39" s="2">
        <v>0</v>
      </c>
      <c r="Y39" s="2">
        <v>10855</v>
      </c>
      <c r="Z39" s="2">
        <v>0</v>
      </c>
      <c r="AA39" s="1">
        <f>Q39+S39+U39+W39+Y39</f>
        <v>73855</v>
      </c>
      <c r="AB39" s="13">
        <f>R39+T39+V39+X39+Z39</f>
        <v>0</v>
      </c>
      <c r="AC39" s="14">
        <f>AA39+AB39</f>
        <v>73855</v>
      </c>
      <c r="AE39" s="3" t="s">
        <v>12</v>
      </c>
      <c r="AF39" s="2">
        <f>IFERROR(B39/Q39, "N.A.")</f>
        <v>2789.4427244582039</v>
      </c>
      <c r="AG39" s="2" t="str">
        <f t="shared" ref="AG39:AR43" si="30">IFERROR(C39/R39, "N.A.")</f>
        <v>N.A.</v>
      </c>
      <c r="AH39" s="2">
        <f t="shared" si="30"/>
        <v>3648.5453350854141</v>
      </c>
      <c r="AI39" s="2" t="str">
        <f t="shared" si="30"/>
        <v>N.A.</v>
      </c>
      <c r="AJ39" s="2">
        <f t="shared" si="30"/>
        <v>4092.6605019815061</v>
      </c>
      <c r="AK39" s="2" t="str">
        <f t="shared" si="30"/>
        <v>N.A.</v>
      </c>
      <c r="AL39" s="2">
        <f t="shared" si="30"/>
        <v>2061.5443888746122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1965.3771850247106</v>
      </c>
      <c r="AQ39" s="13" t="str">
        <f t="shared" si="30"/>
        <v>N.A.</v>
      </c>
      <c r="AR39" s="14">
        <f t="shared" si="30"/>
        <v>1965.3771850247106</v>
      </c>
    </row>
    <row r="40" spans="1:44" ht="15" customHeight="1" thickBot="1" x14ac:dyDescent="0.3">
      <c r="A40" s="3" t="s">
        <v>13</v>
      </c>
      <c r="B40" s="2">
        <v>74750225.999999985</v>
      </c>
      <c r="C40" s="2">
        <v>4510485</v>
      </c>
      <c r="D40" s="2">
        <v>1794218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76544443.999999985</v>
      </c>
      <c r="M40" s="13">
        <f t="shared" si="31"/>
        <v>4510485</v>
      </c>
      <c r="N40" s="14">
        <f t="shared" ref="N40:N42" si="32">L40+M40</f>
        <v>81054928.999999985</v>
      </c>
      <c r="P40" s="3" t="s">
        <v>13</v>
      </c>
      <c r="Q40" s="2">
        <v>27913</v>
      </c>
      <c r="R40" s="2">
        <v>1481</v>
      </c>
      <c r="S40" s="2">
        <v>1105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29018</v>
      </c>
      <c r="AB40" s="13">
        <f t="shared" si="33"/>
        <v>1481</v>
      </c>
      <c r="AC40" s="14">
        <f t="shared" ref="AC40:AC42" si="34">AA40+AB40</f>
        <v>30499</v>
      </c>
      <c r="AE40" s="3" t="s">
        <v>13</v>
      </c>
      <c r="AF40" s="2">
        <f t="shared" ref="AF40:AF43" si="35">IFERROR(B40/Q40, "N.A.")</f>
        <v>2677.9717694264318</v>
      </c>
      <c r="AG40" s="2">
        <f t="shared" si="30"/>
        <v>3045.5671843349087</v>
      </c>
      <c r="AH40" s="2">
        <f t="shared" si="30"/>
        <v>1623.7266968325791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2637.8263147012194</v>
      </c>
      <c r="AQ40" s="13">
        <f t="shared" si="30"/>
        <v>3045.5671843349087</v>
      </c>
      <c r="AR40" s="14">
        <f t="shared" si="30"/>
        <v>2657.625791009541</v>
      </c>
    </row>
    <row r="41" spans="1:44" ht="15" customHeight="1" thickBot="1" x14ac:dyDescent="0.3">
      <c r="A41" s="3" t="s">
        <v>14</v>
      </c>
      <c r="B41" s="2">
        <v>133270409</v>
      </c>
      <c r="C41" s="2">
        <v>711225115.99999964</v>
      </c>
      <c r="D41" s="2">
        <v>21851254</v>
      </c>
      <c r="E41" s="2">
        <v>6358800.0000000009</v>
      </c>
      <c r="F41" s="2"/>
      <c r="G41" s="2">
        <v>39565499.999999993</v>
      </c>
      <c r="H41" s="2"/>
      <c r="I41" s="2">
        <v>22765451.999999996</v>
      </c>
      <c r="J41" s="2">
        <v>0</v>
      </c>
      <c r="K41" s="2"/>
      <c r="L41" s="1">
        <f t="shared" si="31"/>
        <v>155121663</v>
      </c>
      <c r="M41" s="13">
        <f t="shared" si="31"/>
        <v>779914867.99999964</v>
      </c>
      <c r="N41" s="14">
        <f t="shared" si="32"/>
        <v>935036530.99999964</v>
      </c>
      <c r="P41" s="3" t="s">
        <v>14</v>
      </c>
      <c r="Q41" s="2">
        <v>36978</v>
      </c>
      <c r="R41" s="2">
        <v>112482</v>
      </c>
      <c r="S41" s="2">
        <v>5757</v>
      </c>
      <c r="T41" s="2">
        <v>763</v>
      </c>
      <c r="U41" s="2">
        <v>0</v>
      </c>
      <c r="V41" s="2">
        <v>4572</v>
      </c>
      <c r="W41" s="2">
        <v>0</v>
      </c>
      <c r="X41" s="2">
        <v>4080</v>
      </c>
      <c r="Y41" s="2">
        <v>9038</v>
      </c>
      <c r="Z41" s="2">
        <v>0</v>
      </c>
      <c r="AA41" s="1">
        <f t="shared" si="33"/>
        <v>51773</v>
      </c>
      <c r="AB41" s="13">
        <f t="shared" si="33"/>
        <v>121897</v>
      </c>
      <c r="AC41" s="14">
        <f t="shared" si="34"/>
        <v>173670</v>
      </c>
      <c r="AE41" s="3" t="s">
        <v>14</v>
      </c>
      <c r="AF41" s="2">
        <f t="shared" si="35"/>
        <v>3604.0458921520903</v>
      </c>
      <c r="AG41" s="2">
        <f t="shared" si="30"/>
        <v>6323.0127131452109</v>
      </c>
      <c r="AH41" s="2">
        <f t="shared" si="30"/>
        <v>3795.5973597359734</v>
      </c>
      <c r="AI41" s="2">
        <f t="shared" si="30"/>
        <v>8333.9449541284412</v>
      </c>
      <c r="AJ41" s="2" t="str">
        <f t="shared" si="30"/>
        <v>N.A.</v>
      </c>
      <c r="AK41" s="2">
        <f t="shared" si="30"/>
        <v>8653.8713910761144</v>
      </c>
      <c r="AL41" s="2" t="str">
        <f t="shared" si="30"/>
        <v>N.A.</v>
      </c>
      <c r="AM41" s="2">
        <f t="shared" si="30"/>
        <v>5579.7676470588231</v>
      </c>
      <c r="AN41" s="2">
        <f t="shared" si="30"/>
        <v>0</v>
      </c>
      <c r="AO41" s="2" t="str">
        <f t="shared" si="30"/>
        <v>N.A.</v>
      </c>
      <c r="AP41" s="15">
        <f t="shared" si="30"/>
        <v>2996.1884186738262</v>
      </c>
      <c r="AQ41" s="13">
        <f t="shared" si="30"/>
        <v>6398.1465335488128</v>
      </c>
      <c r="AR41" s="14">
        <f t="shared" si="30"/>
        <v>5383.984171129151</v>
      </c>
    </row>
    <row r="42" spans="1:44" ht="15" customHeight="1" thickBot="1" x14ac:dyDescent="0.3">
      <c r="A42" s="3" t="s">
        <v>15</v>
      </c>
      <c r="B42" s="2">
        <v>474720</v>
      </c>
      <c r="C42" s="2">
        <v>216720</v>
      </c>
      <c r="D42" s="2">
        <v>111000</v>
      </c>
      <c r="E42" s="2"/>
      <c r="F42" s="2"/>
      <c r="G42" s="2"/>
      <c r="H42" s="2">
        <v>1557965.9999999998</v>
      </c>
      <c r="I42" s="2"/>
      <c r="J42" s="2">
        <v>0</v>
      </c>
      <c r="K42" s="2"/>
      <c r="L42" s="1">
        <f t="shared" si="31"/>
        <v>2143686</v>
      </c>
      <c r="M42" s="13">
        <f t="shared" si="31"/>
        <v>216720</v>
      </c>
      <c r="N42" s="14">
        <f t="shared" si="32"/>
        <v>2360406</v>
      </c>
      <c r="P42" s="3" t="s">
        <v>15</v>
      </c>
      <c r="Q42" s="2">
        <v>138</v>
      </c>
      <c r="R42" s="2">
        <v>60</v>
      </c>
      <c r="S42" s="2">
        <v>74</v>
      </c>
      <c r="T42" s="2">
        <v>0</v>
      </c>
      <c r="U42" s="2">
        <v>0</v>
      </c>
      <c r="V42" s="2">
        <v>0</v>
      </c>
      <c r="W42" s="2">
        <v>822</v>
      </c>
      <c r="X42" s="2">
        <v>0</v>
      </c>
      <c r="Y42" s="2">
        <v>1122</v>
      </c>
      <c r="Z42" s="2">
        <v>0</v>
      </c>
      <c r="AA42" s="1">
        <f t="shared" si="33"/>
        <v>2156</v>
      </c>
      <c r="AB42" s="13">
        <f t="shared" si="33"/>
        <v>60</v>
      </c>
      <c r="AC42" s="14">
        <f t="shared" si="34"/>
        <v>2216</v>
      </c>
      <c r="AE42" s="3" t="s">
        <v>15</v>
      </c>
      <c r="AF42" s="2">
        <f t="shared" si="35"/>
        <v>3440</v>
      </c>
      <c r="AG42" s="2">
        <f t="shared" si="30"/>
        <v>3612</v>
      </c>
      <c r="AH42" s="2">
        <f t="shared" si="30"/>
        <v>1500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1895.3357664233574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994.28849721706865</v>
      </c>
      <c r="AQ42" s="13">
        <f t="shared" si="30"/>
        <v>3612</v>
      </c>
      <c r="AR42" s="14">
        <f t="shared" si="30"/>
        <v>1065.1651624548736</v>
      </c>
    </row>
    <row r="43" spans="1:44" ht="15" customHeight="1" thickBot="1" x14ac:dyDescent="0.3">
      <c r="A43" s="4" t="s">
        <v>16</v>
      </c>
      <c r="B43" s="2">
        <v>228317134.99999979</v>
      </c>
      <c r="C43" s="2">
        <v>715952320.99999976</v>
      </c>
      <c r="D43" s="2">
        <v>29309558.000000007</v>
      </c>
      <c r="E43" s="2">
        <v>6358800.0000000009</v>
      </c>
      <c r="F43" s="2">
        <v>15490720</v>
      </c>
      <c r="G43" s="2">
        <v>39565499.999999993</v>
      </c>
      <c r="H43" s="2">
        <v>105845311.99999999</v>
      </c>
      <c r="I43" s="2">
        <v>22765451.999999996</v>
      </c>
      <c r="J43" s="2">
        <v>0</v>
      </c>
      <c r="K43" s="2"/>
      <c r="L43" s="1">
        <f t="shared" ref="L43" si="36">B43+D43+F43+H43+J43</f>
        <v>378962724.99999976</v>
      </c>
      <c r="M43" s="13">
        <f t="shared" ref="M43" si="37">C43+E43+G43+I43+K43</f>
        <v>784642072.99999976</v>
      </c>
      <c r="N43" s="17">
        <f t="shared" ref="N43" si="38">L43+M43</f>
        <v>1163604797.9999995</v>
      </c>
      <c r="P43" s="4" t="s">
        <v>16</v>
      </c>
      <c r="Q43" s="2">
        <v>72135</v>
      </c>
      <c r="R43" s="2">
        <v>114023</v>
      </c>
      <c r="S43" s="2">
        <v>8458</v>
      </c>
      <c r="T43" s="2">
        <v>763</v>
      </c>
      <c r="U43" s="2">
        <v>3785</v>
      </c>
      <c r="V43" s="2">
        <v>4572</v>
      </c>
      <c r="W43" s="2">
        <v>51409</v>
      </c>
      <c r="X43" s="2">
        <v>4080</v>
      </c>
      <c r="Y43" s="2">
        <v>21015</v>
      </c>
      <c r="Z43" s="2">
        <v>0</v>
      </c>
      <c r="AA43" s="1">
        <f t="shared" ref="AA43" si="39">Q43+S43+U43+W43+Y43</f>
        <v>156802</v>
      </c>
      <c r="AB43" s="13">
        <f t="shared" ref="AB43" si="40">R43+T43+V43+X43+Z43</f>
        <v>123438</v>
      </c>
      <c r="AC43" s="17">
        <f t="shared" ref="AC43" si="41">AA43+AB43</f>
        <v>280240</v>
      </c>
      <c r="AE43" s="4" t="s">
        <v>16</v>
      </c>
      <c r="AF43" s="2">
        <f t="shared" si="35"/>
        <v>3165.1366881541526</v>
      </c>
      <c r="AG43" s="2">
        <f t="shared" si="30"/>
        <v>6279.0166983854115</v>
      </c>
      <c r="AH43" s="2">
        <f t="shared" si="30"/>
        <v>3465.3059825017745</v>
      </c>
      <c r="AI43" s="2">
        <f t="shared" si="30"/>
        <v>8333.9449541284412</v>
      </c>
      <c r="AJ43" s="2">
        <f t="shared" si="30"/>
        <v>4092.6605019815061</v>
      </c>
      <c r="AK43" s="2">
        <f t="shared" si="30"/>
        <v>8653.8713910761144</v>
      </c>
      <c r="AL43" s="2">
        <f t="shared" si="30"/>
        <v>2058.8868097025811</v>
      </c>
      <c r="AM43" s="2">
        <f t="shared" si="30"/>
        <v>5579.7676470588231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2416.8232866927701</v>
      </c>
      <c r="AQ43" s="13">
        <f t="shared" ref="AQ43" si="43">IFERROR(M43/AB43, "N.A.")</f>
        <v>6356.5682609893211</v>
      </c>
      <c r="AR43" s="14">
        <f t="shared" ref="AR43" si="44">IFERROR(N43/AC43, "N.A.")</f>
        <v>4152.1724165001415</v>
      </c>
    </row>
    <row r="44" spans="1:44" ht="15" customHeight="1" thickBot="1" x14ac:dyDescent="0.3">
      <c r="A44" s="5" t="s">
        <v>0</v>
      </c>
      <c r="B44" s="24">
        <f>B43+C43</f>
        <v>944269455.99999952</v>
      </c>
      <c r="C44" s="26"/>
      <c r="D44" s="24">
        <f>D43+E43</f>
        <v>35668358.000000007</v>
      </c>
      <c r="E44" s="26"/>
      <c r="F44" s="24">
        <f>F43+G43</f>
        <v>55056219.999999993</v>
      </c>
      <c r="G44" s="26"/>
      <c r="H44" s="24">
        <f>H43+I43</f>
        <v>128610763.99999999</v>
      </c>
      <c r="I44" s="26"/>
      <c r="J44" s="24">
        <f>J43+K43</f>
        <v>0</v>
      </c>
      <c r="K44" s="26"/>
      <c r="L44" s="24">
        <f>L43+M43</f>
        <v>1163604797.9999995</v>
      </c>
      <c r="M44" s="25"/>
      <c r="N44" s="18">
        <f>B44+D44+F44+H44+J44</f>
        <v>1163604797.9999995</v>
      </c>
      <c r="P44" s="5" t="s">
        <v>0</v>
      </c>
      <c r="Q44" s="24">
        <f>Q43+R43</f>
        <v>186158</v>
      </c>
      <c r="R44" s="26"/>
      <c r="S44" s="24">
        <f>S43+T43</f>
        <v>9221</v>
      </c>
      <c r="T44" s="26"/>
      <c r="U44" s="24">
        <f>U43+V43</f>
        <v>8357</v>
      </c>
      <c r="V44" s="26"/>
      <c r="W44" s="24">
        <f>W43+X43</f>
        <v>55489</v>
      </c>
      <c r="X44" s="26"/>
      <c r="Y44" s="24">
        <f>Y43+Z43</f>
        <v>21015</v>
      </c>
      <c r="Z44" s="26"/>
      <c r="AA44" s="24">
        <f>AA43+AB43</f>
        <v>280240</v>
      </c>
      <c r="AB44" s="25"/>
      <c r="AC44" s="18">
        <f>Q44+S44+U44+W44+Y44</f>
        <v>280240</v>
      </c>
      <c r="AE44" s="5" t="s">
        <v>0</v>
      </c>
      <c r="AF44" s="27">
        <f>IFERROR(B44/Q44,"N.A.")</f>
        <v>5072.4086850954536</v>
      </c>
      <c r="AG44" s="28"/>
      <c r="AH44" s="27">
        <f>IFERROR(D44/S44,"N.A.")</f>
        <v>3868.1659256045991</v>
      </c>
      <c r="AI44" s="28"/>
      <c r="AJ44" s="27">
        <f>IFERROR(F44/U44,"N.A.")</f>
        <v>6588.0363766901992</v>
      </c>
      <c r="AK44" s="28"/>
      <c r="AL44" s="27">
        <f>IFERROR(H44/W44,"N.A.")</f>
        <v>2317.7704409883036</v>
      </c>
      <c r="AM44" s="28"/>
      <c r="AN44" s="27">
        <f>IFERROR(J44/Y44,"N.A.")</f>
        <v>0</v>
      </c>
      <c r="AO44" s="28"/>
      <c r="AP44" s="27">
        <f>IFERROR(L44/AA44,"N.A.")</f>
        <v>4152.1724165001415</v>
      </c>
      <c r="AQ44" s="28"/>
      <c r="AR44" s="16">
        <f>IFERROR(N44/AC44, "N.A.")</f>
        <v>4152.1724165001415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3717760</v>
      </c>
      <c r="C15" s="2"/>
      <c r="D15" s="2">
        <v>4375694</v>
      </c>
      <c r="E15" s="2"/>
      <c r="F15" s="2">
        <v>4103185</v>
      </c>
      <c r="G15" s="2"/>
      <c r="H15" s="2">
        <v>8584501.9999999981</v>
      </c>
      <c r="I15" s="2"/>
      <c r="J15" s="2">
        <v>0</v>
      </c>
      <c r="K15" s="2"/>
      <c r="L15" s="1">
        <f>B15+D15+F15+H15+J15</f>
        <v>20781141</v>
      </c>
      <c r="M15" s="13">
        <f>C15+E15+G15+I15+K15</f>
        <v>0</v>
      </c>
      <c r="N15" s="14">
        <f>L15+M15</f>
        <v>20781141</v>
      </c>
      <c r="P15" s="3" t="s">
        <v>12</v>
      </c>
      <c r="Q15" s="2">
        <v>1892</v>
      </c>
      <c r="R15" s="2">
        <v>0</v>
      </c>
      <c r="S15" s="2">
        <v>1050</v>
      </c>
      <c r="T15" s="2">
        <v>0</v>
      </c>
      <c r="U15" s="2">
        <v>998</v>
      </c>
      <c r="V15" s="2">
        <v>0</v>
      </c>
      <c r="W15" s="2">
        <v>6080</v>
      </c>
      <c r="X15" s="2">
        <v>0</v>
      </c>
      <c r="Y15" s="2">
        <v>1635</v>
      </c>
      <c r="Z15" s="2">
        <v>0</v>
      </c>
      <c r="AA15" s="1">
        <f>Q15+S15+U15+W15+Y15</f>
        <v>11655</v>
      </c>
      <c r="AB15" s="13">
        <f>R15+T15+V15+X15+Z15</f>
        <v>0</v>
      </c>
      <c r="AC15" s="14">
        <f>AA15+AB15</f>
        <v>11655</v>
      </c>
      <c r="AE15" s="3" t="s">
        <v>12</v>
      </c>
      <c r="AF15" s="2">
        <f>IFERROR(B15/Q15, "N.A.")</f>
        <v>1964.9894291754756</v>
      </c>
      <c r="AG15" s="2" t="str">
        <f t="shared" ref="AG15:AR19" si="0">IFERROR(C15/R15, "N.A.")</f>
        <v>N.A.</v>
      </c>
      <c r="AH15" s="2">
        <f t="shared" si="0"/>
        <v>4167.327619047619</v>
      </c>
      <c r="AI15" s="2" t="str">
        <f t="shared" si="0"/>
        <v>N.A.</v>
      </c>
      <c r="AJ15" s="2">
        <f t="shared" si="0"/>
        <v>4111.4078156312626</v>
      </c>
      <c r="AK15" s="2" t="str">
        <f t="shared" si="0"/>
        <v>N.A.</v>
      </c>
      <c r="AL15" s="2">
        <f t="shared" si="0"/>
        <v>1411.9246710526313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1783.0236808236809</v>
      </c>
      <c r="AQ15" s="13" t="str">
        <f t="shared" si="0"/>
        <v>N.A.</v>
      </c>
      <c r="AR15" s="14">
        <f t="shared" si="0"/>
        <v>1783.0236808236809</v>
      </c>
    </row>
    <row r="16" spans="1:44" ht="15" customHeight="1" thickBot="1" x14ac:dyDescent="0.3">
      <c r="A16" s="3" t="s">
        <v>13</v>
      </c>
      <c r="B16" s="2">
        <v>890870.00000000012</v>
      </c>
      <c r="C16" s="2">
        <v>696000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890870.00000000012</v>
      </c>
      <c r="M16" s="13">
        <f t="shared" si="1"/>
        <v>696000</v>
      </c>
      <c r="N16" s="14">
        <f t="shared" ref="N16:N18" si="2">L16+M16</f>
        <v>1586870</v>
      </c>
      <c r="P16" s="3" t="s">
        <v>13</v>
      </c>
      <c r="Q16" s="2">
        <v>593</v>
      </c>
      <c r="R16" s="2">
        <v>348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593</v>
      </c>
      <c r="AB16" s="13">
        <f t="shared" si="3"/>
        <v>348</v>
      </c>
      <c r="AC16" s="14">
        <f t="shared" ref="AC16:AC18" si="4">AA16+AB16</f>
        <v>941</v>
      </c>
      <c r="AE16" s="3" t="s">
        <v>13</v>
      </c>
      <c r="AF16" s="2">
        <f t="shared" ref="AF16:AF19" si="5">IFERROR(B16/Q16, "N.A.")</f>
        <v>1502.3102866779091</v>
      </c>
      <c r="AG16" s="2">
        <f t="shared" si="0"/>
        <v>2000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1502.3102866779091</v>
      </c>
      <c r="AQ16" s="13">
        <f t="shared" si="0"/>
        <v>2000</v>
      </c>
      <c r="AR16" s="14">
        <f t="shared" si="0"/>
        <v>1686.365568544102</v>
      </c>
    </row>
    <row r="17" spans="1:44" ht="15" customHeight="1" thickBot="1" x14ac:dyDescent="0.3">
      <c r="A17" s="3" t="s">
        <v>14</v>
      </c>
      <c r="B17" s="2">
        <v>26232042</v>
      </c>
      <c r="C17" s="2">
        <v>85943753</v>
      </c>
      <c r="D17" s="2">
        <v>2464694</v>
      </c>
      <c r="E17" s="2"/>
      <c r="F17" s="2"/>
      <c r="G17" s="2">
        <v>7780140</v>
      </c>
      <c r="H17" s="2"/>
      <c r="I17" s="2">
        <v>2542910.0000000005</v>
      </c>
      <c r="J17" s="2">
        <v>0</v>
      </c>
      <c r="K17" s="2"/>
      <c r="L17" s="1">
        <f t="shared" si="1"/>
        <v>28696736</v>
      </c>
      <c r="M17" s="13">
        <f t="shared" si="1"/>
        <v>96266803</v>
      </c>
      <c r="N17" s="14">
        <f t="shared" si="2"/>
        <v>124963539</v>
      </c>
      <c r="P17" s="3" t="s">
        <v>14</v>
      </c>
      <c r="Q17" s="2">
        <v>6540</v>
      </c>
      <c r="R17" s="2">
        <v>11841</v>
      </c>
      <c r="S17" s="2">
        <v>981</v>
      </c>
      <c r="T17" s="2">
        <v>0</v>
      </c>
      <c r="U17" s="2">
        <v>0</v>
      </c>
      <c r="V17" s="2">
        <v>904</v>
      </c>
      <c r="W17" s="2">
        <v>0</v>
      </c>
      <c r="X17" s="2">
        <v>1079</v>
      </c>
      <c r="Y17" s="2">
        <v>1327</v>
      </c>
      <c r="Z17" s="2">
        <v>0</v>
      </c>
      <c r="AA17" s="1">
        <f t="shared" si="3"/>
        <v>8848</v>
      </c>
      <c r="AB17" s="13">
        <f t="shared" si="3"/>
        <v>13824</v>
      </c>
      <c r="AC17" s="14">
        <f t="shared" si="4"/>
        <v>22672</v>
      </c>
      <c r="AE17" s="3" t="s">
        <v>14</v>
      </c>
      <c r="AF17" s="2">
        <f t="shared" si="5"/>
        <v>4011.015596330275</v>
      </c>
      <c r="AG17" s="2">
        <f t="shared" si="0"/>
        <v>7258.1499028798244</v>
      </c>
      <c r="AH17" s="2">
        <f t="shared" si="0"/>
        <v>2512.4301732925587</v>
      </c>
      <c r="AI17" s="2" t="str">
        <f t="shared" si="0"/>
        <v>N.A.</v>
      </c>
      <c r="AJ17" s="2" t="str">
        <f t="shared" si="0"/>
        <v>N.A.</v>
      </c>
      <c r="AK17" s="2">
        <f t="shared" si="0"/>
        <v>8606.3495575221241</v>
      </c>
      <c r="AL17" s="2" t="str">
        <f t="shared" si="0"/>
        <v>N.A.</v>
      </c>
      <c r="AM17" s="2">
        <f t="shared" si="0"/>
        <v>2356.7284522706213</v>
      </c>
      <c r="AN17" s="2">
        <f t="shared" si="0"/>
        <v>0</v>
      </c>
      <c r="AO17" s="2" t="str">
        <f t="shared" si="0"/>
        <v>N.A.</v>
      </c>
      <c r="AP17" s="15">
        <f t="shared" si="0"/>
        <v>3243.3019891500903</v>
      </c>
      <c r="AQ17" s="13">
        <f t="shared" si="0"/>
        <v>6963.7444299768522</v>
      </c>
      <c r="AR17" s="14">
        <f t="shared" si="0"/>
        <v>5511.8004146083276</v>
      </c>
    </row>
    <row r="18" spans="1:44" ht="15" customHeight="1" thickBot="1" x14ac:dyDescent="0.3">
      <c r="A18" s="3" t="s">
        <v>15</v>
      </c>
      <c r="B18" s="2">
        <v>796188</v>
      </c>
      <c r="C18" s="2"/>
      <c r="D18" s="2"/>
      <c r="E18" s="2"/>
      <c r="F18" s="2"/>
      <c r="G18" s="2">
        <v>108000</v>
      </c>
      <c r="H18" s="2">
        <v>481455</v>
      </c>
      <c r="I18" s="2"/>
      <c r="J18" s="2">
        <v>0</v>
      </c>
      <c r="K18" s="2"/>
      <c r="L18" s="1">
        <f t="shared" si="1"/>
        <v>1277643</v>
      </c>
      <c r="M18" s="13">
        <f t="shared" si="1"/>
        <v>108000</v>
      </c>
      <c r="N18" s="14">
        <f t="shared" si="2"/>
        <v>1385643</v>
      </c>
      <c r="P18" s="3" t="s">
        <v>15</v>
      </c>
      <c r="Q18" s="2">
        <v>342</v>
      </c>
      <c r="R18" s="2">
        <v>0</v>
      </c>
      <c r="S18" s="2">
        <v>0</v>
      </c>
      <c r="T18" s="2">
        <v>0</v>
      </c>
      <c r="U18" s="2">
        <v>0</v>
      </c>
      <c r="V18" s="2">
        <v>152</v>
      </c>
      <c r="W18" s="2">
        <v>4067</v>
      </c>
      <c r="X18" s="2">
        <v>0</v>
      </c>
      <c r="Y18" s="2">
        <v>1226</v>
      </c>
      <c r="Z18" s="2">
        <v>0</v>
      </c>
      <c r="AA18" s="1">
        <f t="shared" si="3"/>
        <v>5635</v>
      </c>
      <c r="AB18" s="13">
        <f t="shared" si="3"/>
        <v>152</v>
      </c>
      <c r="AC18" s="17">
        <f t="shared" si="4"/>
        <v>5787</v>
      </c>
      <c r="AE18" s="3" t="s">
        <v>15</v>
      </c>
      <c r="AF18" s="2">
        <f t="shared" si="5"/>
        <v>2328.0350877192982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710.52631578947364</v>
      </c>
      <c r="AL18" s="2">
        <f t="shared" si="0"/>
        <v>118.38087042045734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226.73345164152619</v>
      </c>
      <c r="AQ18" s="13">
        <f t="shared" si="0"/>
        <v>710.52631578947364</v>
      </c>
      <c r="AR18" s="14">
        <f t="shared" si="0"/>
        <v>239.44064282011405</v>
      </c>
    </row>
    <row r="19" spans="1:44" ht="15" customHeight="1" thickBot="1" x14ac:dyDescent="0.3">
      <c r="A19" s="4" t="s">
        <v>16</v>
      </c>
      <c r="B19" s="2">
        <v>31636859.999999993</v>
      </c>
      <c r="C19" s="2">
        <v>86639753.00000003</v>
      </c>
      <c r="D19" s="2">
        <v>6840387.9999999991</v>
      </c>
      <c r="E19" s="2"/>
      <c r="F19" s="2">
        <v>4103185</v>
      </c>
      <c r="G19" s="2">
        <v>7888140</v>
      </c>
      <c r="H19" s="2">
        <v>9065956.9999999981</v>
      </c>
      <c r="I19" s="2">
        <v>2542910.0000000005</v>
      </c>
      <c r="J19" s="2">
        <v>0</v>
      </c>
      <c r="K19" s="2"/>
      <c r="L19" s="1">
        <f t="shared" ref="L19" si="6">B19+D19+F19+H19+J19</f>
        <v>51646389.999999993</v>
      </c>
      <c r="M19" s="13">
        <f t="shared" ref="M19" si="7">C19+E19+G19+I19+K19</f>
        <v>97070803.00000003</v>
      </c>
      <c r="N19" s="17">
        <f t="shared" ref="N19" si="8">L19+M19</f>
        <v>148717193.00000003</v>
      </c>
      <c r="P19" s="4" t="s">
        <v>16</v>
      </c>
      <c r="Q19" s="2">
        <v>9367</v>
      </c>
      <c r="R19" s="2">
        <v>12189</v>
      </c>
      <c r="S19" s="2">
        <v>2031</v>
      </c>
      <c r="T19" s="2">
        <v>0</v>
      </c>
      <c r="U19" s="2">
        <v>998</v>
      </c>
      <c r="V19" s="2">
        <v>1056</v>
      </c>
      <c r="W19" s="2">
        <v>10147</v>
      </c>
      <c r="X19" s="2">
        <v>1079</v>
      </c>
      <c r="Y19" s="2">
        <v>4188</v>
      </c>
      <c r="Z19" s="2">
        <v>0</v>
      </c>
      <c r="AA19" s="1">
        <f t="shared" ref="AA19" si="9">Q19+S19+U19+W19+Y19</f>
        <v>26731</v>
      </c>
      <c r="AB19" s="13">
        <f t="shared" ref="AB19" si="10">R19+T19+V19+X19+Z19</f>
        <v>14324</v>
      </c>
      <c r="AC19" s="14">
        <f t="shared" ref="AC19" si="11">AA19+AB19</f>
        <v>41055</v>
      </c>
      <c r="AE19" s="4" t="s">
        <v>16</v>
      </c>
      <c r="AF19" s="2">
        <f t="shared" si="5"/>
        <v>3377.4805167075897</v>
      </c>
      <c r="AG19" s="2">
        <f t="shared" si="0"/>
        <v>7108.0279760439762</v>
      </c>
      <c r="AH19" s="2">
        <f t="shared" si="0"/>
        <v>3367.99015263417</v>
      </c>
      <c r="AI19" s="2" t="str">
        <f t="shared" si="0"/>
        <v>N.A.</v>
      </c>
      <c r="AJ19" s="2">
        <f t="shared" si="0"/>
        <v>4111.4078156312626</v>
      </c>
      <c r="AK19" s="2">
        <f t="shared" si="0"/>
        <v>7469.829545454545</v>
      </c>
      <c r="AL19" s="2">
        <f t="shared" si="0"/>
        <v>893.4618113728194</v>
      </c>
      <c r="AM19" s="2">
        <f t="shared" si="0"/>
        <v>2356.7284522706213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1932.078485653361</v>
      </c>
      <c r="AQ19" s="13">
        <f t="shared" ref="AQ19" si="13">IFERROR(M19/AB19, "N.A.")</f>
        <v>6776.7944010053079</v>
      </c>
      <c r="AR19" s="14">
        <f t="shared" ref="AR19" si="14">IFERROR(N19/AC19, "N.A.")</f>
        <v>3622.3893070271592</v>
      </c>
    </row>
    <row r="20" spans="1:44" ht="15" customHeight="1" thickBot="1" x14ac:dyDescent="0.3">
      <c r="A20" s="5" t="s">
        <v>0</v>
      </c>
      <c r="B20" s="24">
        <f>B19+C19</f>
        <v>118276613.00000003</v>
      </c>
      <c r="C20" s="26"/>
      <c r="D20" s="24">
        <f>D19+E19</f>
        <v>6840387.9999999991</v>
      </c>
      <c r="E20" s="26"/>
      <c r="F20" s="24">
        <f>F19+G19</f>
        <v>11991325</v>
      </c>
      <c r="G20" s="26"/>
      <c r="H20" s="24">
        <f>H19+I19</f>
        <v>11608866.999999998</v>
      </c>
      <c r="I20" s="26"/>
      <c r="J20" s="24">
        <f>J19+K19</f>
        <v>0</v>
      </c>
      <c r="K20" s="26"/>
      <c r="L20" s="24">
        <f>L19+M19</f>
        <v>148717193.00000003</v>
      </c>
      <c r="M20" s="25"/>
      <c r="N20" s="18">
        <f>B20+D20+F20+H20+J20</f>
        <v>148717193.00000003</v>
      </c>
      <c r="P20" s="5" t="s">
        <v>0</v>
      </c>
      <c r="Q20" s="24">
        <f>Q19+R19</f>
        <v>21556</v>
      </c>
      <c r="R20" s="26"/>
      <c r="S20" s="24">
        <f>S19+T19</f>
        <v>2031</v>
      </c>
      <c r="T20" s="26"/>
      <c r="U20" s="24">
        <f>U19+V19</f>
        <v>2054</v>
      </c>
      <c r="V20" s="26"/>
      <c r="W20" s="24">
        <f>W19+X19</f>
        <v>11226</v>
      </c>
      <c r="X20" s="26"/>
      <c r="Y20" s="24">
        <f>Y19+Z19</f>
        <v>4188</v>
      </c>
      <c r="Z20" s="26"/>
      <c r="AA20" s="24">
        <f>AA19+AB19</f>
        <v>41055</v>
      </c>
      <c r="AB20" s="26"/>
      <c r="AC20" s="19">
        <f>Q20+S20+U20+W20+Y20</f>
        <v>41055</v>
      </c>
      <c r="AE20" s="5" t="s">
        <v>0</v>
      </c>
      <c r="AF20" s="27">
        <f>IFERROR(B20/Q20,"N.A.")</f>
        <v>5486.9462330673605</v>
      </c>
      <c r="AG20" s="28"/>
      <c r="AH20" s="27">
        <f>IFERROR(D20/S20,"N.A.")</f>
        <v>3367.99015263417</v>
      </c>
      <c r="AI20" s="28"/>
      <c r="AJ20" s="27">
        <f>IFERROR(F20/U20,"N.A.")</f>
        <v>5838.0355404089578</v>
      </c>
      <c r="AK20" s="28"/>
      <c r="AL20" s="27">
        <f>IFERROR(H20/W20,"N.A.")</f>
        <v>1034.105380367005</v>
      </c>
      <c r="AM20" s="28"/>
      <c r="AN20" s="27">
        <f>IFERROR(J20/Y20,"N.A.")</f>
        <v>0</v>
      </c>
      <c r="AO20" s="28"/>
      <c r="AP20" s="27">
        <f>IFERROR(L20/AA20,"N.A.")</f>
        <v>3622.3893070271592</v>
      </c>
      <c r="AQ20" s="28"/>
      <c r="AR20" s="16">
        <f>IFERROR(N20/AC20, "N.A.")</f>
        <v>3622.3893070271592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2742970.0000000005</v>
      </c>
      <c r="C27" s="2"/>
      <c r="D27" s="2">
        <v>4375694</v>
      </c>
      <c r="E27" s="2"/>
      <c r="F27" s="2">
        <v>3189310</v>
      </c>
      <c r="G27" s="2"/>
      <c r="H27" s="2">
        <v>3754228</v>
      </c>
      <c r="I27" s="2"/>
      <c r="J27" s="2">
        <v>0</v>
      </c>
      <c r="K27" s="2"/>
      <c r="L27" s="1">
        <f>B27+D27+F27+H27+J27</f>
        <v>14062202</v>
      </c>
      <c r="M27" s="13">
        <f>C27+E27+G27+I27+K27</f>
        <v>0</v>
      </c>
      <c r="N27" s="14">
        <f>L27+M27</f>
        <v>14062202</v>
      </c>
      <c r="P27" s="3" t="s">
        <v>12</v>
      </c>
      <c r="Q27" s="2">
        <v>1216</v>
      </c>
      <c r="R27" s="2">
        <v>0</v>
      </c>
      <c r="S27" s="2">
        <v>1050</v>
      </c>
      <c r="T27" s="2">
        <v>0</v>
      </c>
      <c r="U27" s="2">
        <v>768</v>
      </c>
      <c r="V27" s="2">
        <v>0</v>
      </c>
      <c r="W27" s="2">
        <v>2371</v>
      </c>
      <c r="X27" s="2">
        <v>0</v>
      </c>
      <c r="Y27" s="2">
        <v>560</v>
      </c>
      <c r="Z27" s="2">
        <v>0</v>
      </c>
      <c r="AA27" s="1">
        <f>Q27+S27+U27+W27+Y27</f>
        <v>5965</v>
      </c>
      <c r="AB27" s="13">
        <f>R27+T27+V27+X27+Z27</f>
        <v>0</v>
      </c>
      <c r="AC27" s="14">
        <f>AA27+AB27</f>
        <v>5965</v>
      </c>
      <c r="AE27" s="3" t="s">
        <v>12</v>
      </c>
      <c r="AF27" s="2">
        <f>IFERROR(B27/Q27, "N.A.")</f>
        <v>2255.7319078947371</v>
      </c>
      <c r="AG27" s="2" t="str">
        <f t="shared" ref="AG27:AR31" si="15">IFERROR(C27/R27, "N.A.")</f>
        <v>N.A.</v>
      </c>
      <c r="AH27" s="2">
        <f t="shared" si="15"/>
        <v>4167.327619047619</v>
      </c>
      <c r="AI27" s="2" t="str">
        <f t="shared" si="15"/>
        <v>N.A.</v>
      </c>
      <c r="AJ27" s="2">
        <f t="shared" si="15"/>
        <v>4152.747395833333</v>
      </c>
      <c r="AK27" s="2" t="str">
        <f t="shared" si="15"/>
        <v>N.A.</v>
      </c>
      <c r="AL27" s="2">
        <f t="shared" si="15"/>
        <v>1583.3943483762125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2357.4521374685664</v>
      </c>
      <c r="AQ27" s="13" t="str">
        <f t="shared" si="15"/>
        <v>N.A.</v>
      </c>
      <c r="AR27" s="14">
        <f t="shared" si="15"/>
        <v>2357.4521374685664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11021847</v>
      </c>
      <c r="C29" s="2">
        <v>44456809.999999993</v>
      </c>
      <c r="D29" s="2">
        <v>1653694.0000000002</v>
      </c>
      <c r="E29" s="2"/>
      <c r="F29" s="2"/>
      <c r="G29" s="2">
        <v>6386940</v>
      </c>
      <c r="H29" s="2"/>
      <c r="I29" s="2">
        <v>2163709.9999999995</v>
      </c>
      <c r="J29" s="2">
        <v>0</v>
      </c>
      <c r="K29" s="2"/>
      <c r="L29" s="1">
        <f t="shared" si="16"/>
        <v>12675541</v>
      </c>
      <c r="M29" s="13">
        <f t="shared" si="16"/>
        <v>53007459.999999993</v>
      </c>
      <c r="N29" s="14">
        <f t="shared" si="17"/>
        <v>65683000.999999993</v>
      </c>
      <c r="P29" s="3" t="s">
        <v>14</v>
      </c>
      <c r="Q29" s="2">
        <v>3193</v>
      </c>
      <c r="R29" s="2">
        <v>6257</v>
      </c>
      <c r="S29" s="2">
        <v>766</v>
      </c>
      <c r="T29" s="2">
        <v>0</v>
      </c>
      <c r="U29" s="2">
        <v>0</v>
      </c>
      <c r="V29" s="2">
        <v>742</v>
      </c>
      <c r="W29" s="2">
        <v>0</v>
      </c>
      <c r="X29" s="2">
        <v>720</v>
      </c>
      <c r="Y29" s="2">
        <v>350</v>
      </c>
      <c r="Z29" s="2">
        <v>0</v>
      </c>
      <c r="AA29" s="1">
        <f t="shared" si="18"/>
        <v>4309</v>
      </c>
      <c r="AB29" s="13">
        <f t="shared" si="18"/>
        <v>7719</v>
      </c>
      <c r="AC29" s="14">
        <f t="shared" si="19"/>
        <v>12028</v>
      </c>
      <c r="AE29" s="3" t="s">
        <v>14</v>
      </c>
      <c r="AF29" s="2">
        <f t="shared" si="20"/>
        <v>3451.8781709990603</v>
      </c>
      <c r="AG29" s="2">
        <f t="shared" si="15"/>
        <v>7105.131852325394</v>
      </c>
      <c r="AH29" s="2">
        <f t="shared" si="15"/>
        <v>2158.8694516971282</v>
      </c>
      <c r="AI29" s="2" t="str">
        <f t="shared" si="15"/>
        <v>N.A.</v>
      </c>
      <c r="AJ29" s="2" t="str">
        <f t="shared" si="15"/>
        <v>N.A.</v>
      </c>
      <c r="AK29" s="2">
        <f t="shared" si="15"/>
        <v>8607.7358490566039</v>
      </c>
      <c r="AL29" s="2" t="str">
        <f t="shared" si="15"/>
        <v>N.A.</v>
      </c>
      <c r="AM29" s="2">
        <f t="shared" si="15"/>
        <v>3005.1527777777769</v>
      </c>
      <c r="AN29" s="2">
        <f t="shared" si="15"/>
        <v>0</v>
      </c>
      <c r="AO29" s="2" t="str">
        <f t="shared" si="15"/>
        <v>N.A.</v>
      </c>
      <c r="AP29" s="15">
        <f t="shared" si="15"/>
        <v>2941.64330471107</v>
      </c>
      <c r="AQ29" s="13">
        <f t="shared" si="15"/>
        <v>6867.1408213499144</v>
      </c>
      <c r="AR29" s="14">
        <f t="shared" si="15"/>
        <v>5460.8414532756897</v>
      </c>
    </row>
    <row r="30" spans="1:44" ht="15" customHeight="1" thickBot="1" x14ac:dyDescent="0.3">
      <c r="A30" s="3" t="s">
        <v>15</v>
      </c>
      <c r="B30" s="2">
        <v>796188</v>
      </c>
      <c r="C30" s="2"/>
      <c r="D30" s="2"/>
      <c r="E30" s="2"/>
      <c r="F30" s="2"/>
      <c r="G30" s="2">
        <v>108000</v>
      </c>
      <c r="H30" s="2">
        <v>476735.00000000006</v>
      </c>
      <c r="I30" s="2"/>
      <c r="J30" s="2">
        <v>0</v>
      </c>
      <c r="K30" s="2"/>
      <c r="L30" s="1">
        <f t="shared" si="16"/>
        <v>1272923</v>
      </c>
      <c r="M30" s="13">
        <f t="shared" si="16"/>
        <v>108000</v>
      </c>
      <c r="N30" s="14">
        <f t="shared" si="17"/>
        <v>1380923</v>
      </c>
      <c r="P30" s="3" t="s">
        <v>15</v>
      </c>
      <c r="Q30" s="2">
        <v>342</v>
      </c>
      <c r="R30" s="2">
        <v>0</v>
      </c>
      <c r="S30" s="2">
        <v>0</v>
      </c>
      <c r="T30" s="2">
        <v>0</v>
      </c>
      <c r="U30" s="2">
        <v>0</v>
      </c>
      <c r="V30" s="2">
        <v>152</v>
      </c>
      <c r="W30" s="2">
        <v>3987</v>
      </c>
      <c r="X30" s="2">
        <v>0</v>
      </c>
      <c r="Y30" s="2">
        <v>1066</v>
      </c>
      <c r="Z30" s="2">
        <v>0</v>
      </c>
      <c r="AA30" s="1">
        <f t="shared" si="18"/>
        <v>5395</v>
      </c>
      <c r="AB30" s="13">
        <f t="shared" si="18"/>
        <v>152</v>
      </c>
      <c r="AC30" s="17">
        <f t="shared" si="19"/>
        <v>5547</v>
      </c>
      <c r="AE30" s="3" t="s">
        <v>15</v>
      </c>
      <c r="AF30" s="2">
        <f t="shared" si="20"/>
        <v>2328.0350877192982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710.52631578947364</v>
      </c>
      <c r="AL30" s="2">
        <f t="shared" si="15"/>
        <v>119.57236017055432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235.94494902687674</v>
      </c>
      <c r="AQ30" s="13">
        <f t="shared" si="15"/>
        <v>710.52631578947364</v>
      </c>
      <c r="AR30" s="14">
        <f t="shared" si="15"/>
        <v>248.949522264287</v>
      </c>
    </row>
    <row r="31" spans="1:44" ht="15" customHeight="1" thickBot="1" x14ac:dyDescent="0.3">
      <c r="A31" s="4" t="s">
        <v>16</v>
      </c>
      <c r="B31" s="2">
        <v>14561004.999999996</v>
      </c>
      <c r="C31" s="2">
        <v>44456809.999999993</v>
      </c>
      <c r="D31" s="2">
        <v>6029388</v>
      </c>
      <c r="E31" s="2"/>
      <c r="F31" s="2">
        <v>3189310</v>
      </c>
      <c r="G31" s="2">
        <v>6494940</v>
      </c>
      <c r="H31" s="2">
        <v>4230962.9999999991</v>
      </c>
      <c r="I31" s="2">
        <v>2163709.9999999995</v>
      </c>
      <c r="J31" s="2">
        <v>0</v>
      </c>
      <c r="K31" s="2"/>
      <c r="L31" s="1">
        <f t="shared" ref="L31" si="21">B31+D31+F31+H31+J31</f>
        <v>28010665.999999996</v>
      </c>
      <c r="M31" s="13">
        <f t="shared" ref="M31" si="22">C31+E31+G31+I31+K31</f>
        <v>53115459.999999993</v>
      </c>
      <c r="N31" s="17">
        <f t="shared" ref="N31" si="23">L31+M31</f>
        <v>81126125.999999985</v>
      </c>
      <c r="P31" s="4" t="s">
        <v>16</v>
      </c>
      <c r="Q31" s="2">
        <v>4751</v>
      </c>
      <c r="R31" s="2">
        <v>6257</v>
      </c>
      <c r="S31" s="2">
        <v>1816</v>
      </c>
      <c r="T31" s="2">
        <v>0</v>
      </c>
      <c r="U31" s="2">
        <v>768</v>
      </c>
      <c r="V31" s="2">
        <v>894</v>
      </c>
      <c r="W31" s="2">
        <v>6358</v>
      </c>
      <c r="X31" s="2">
        <v>720</v>
      </c>
      <c r="Y31" s="2">
        <v>1976</v>
      </c>
      <c r="Z31" s="2">
        <v>0</v>
      </c>
      <c r="AA31" s="1">
        <f t="shared" ref="AA31" si="24">Q31+S31+U31+W31+Y31</f>
        <v>15669</v>
      </c>
      <c r="AB31" s="13">
        <f t="shared" ref="AB31" si="25">R31+T31+V31+X31+Z31</f>
        <v>7871</v>
      </c>
      <c r="AC31" s="14">
        <f t="shared" ref="AC31" si="26">AA31+AB31</f>
        <v>23540</v>
      </c>
      <c r="AE31" s="4" t="s">
        <v>16</v>
      </c>
      <c r="AF31" s="2">
        <f t="shared" si="20"/>
        <v>3064.8295095769304</v>
      </c>
      <c r="AG31" s="2">
        <f t="shared" si="15"/>
        <v>7105.131852325394</v>
      </c>
      <c r="AH31" s="2">
        <f t="shared" si="15"/>
        <v>3320.1475770925108</v>
      </c>
      <c r="AI31" s="2" t="str">
        <f t="shared" si="15"/>
        <v>N.A.</v>
      </c>
      <c r="AJ31" s="2">
        <f t="shared" si="15"/>
        <v>4152.747395833333</v>
      </c>
      <c r="AK31" s="2">
        <f t="shared" si="15"/>
        <v>7265.0335570469797</v>
      </c>
      <c r="AL31" s="2">
        <f t="shared" si="15"/>
        <v>665.45501730103797</v>
      </c>
      <c r="AM31" s="2">
        <f t="shared" si="15"/>
        <v>3005.1527777777769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1787.6486055268363</v>
      </c>
      <c r="AQ31" s="13">
        <f t="shared" ref="AQ31" si="28">IFERROR(M31/AB31, "N.A.")</f>
        <v>6748.2479989836102</v>
      </c>
      <c r="AR31" s="14">
        <f t="shared" ref="AR31" si="29">IFERROR(N31/AC31, "N.A.")</f>
        <v>3446.3095157179264</v>
      </c>
    </row>
    <row r="32" spans="1:44" ht="15" customHeight="1" thickBot="1" x14ac:dyDescent="0.3">
      <c r="A32" s="5" t="s">
        <v>0</v>
      </c>
      <c r="B32" s="24">
        <f>B31+C31</f>
        <v>59017814.999999985</v>
      </c>
      <c r="C32" s="26"/>
      <c r="D32" s="24">
        <f>D31+E31</f>
        <v>6029388</v>
      </c>
      <c r="E32" s="26"/>
      <c r="F32" s="24">
        <f>F31+G31</f>
        <v>9684250</v>
      </c>
      <c r="G32" s="26"/>
      <c r="H32" s="24">
        <f>H31+I31</f>
        <v>6394672.9999999981</v>
      </c>
      <c r="I32" s="26"/>
      <c r="J32" s="24">
        <f>J31+K31</f>
        <v>0</v>
      </c>
      <c r="K32" s="26"/>
      <c r="L32" s="24">
        <f>L31+M31</f>
        <v>81126125.999999985</v>
      </c>
      <c r="M32" s="25"/>
      <c r="N32" s="18">
        <f>B32+D32+F32+H32+J32</f>
        <v>81126125.999999985</v>
      </c>
      <c r="P32" s="5" t="s">
        <v>0</v>
      </c>
      <c r="Q32" s="24">
        <f>Q31+R31</f>
        <v>11008</v>
      </c>
      <c r="R32" s="26"/>
      <c r="S32" s="24">
        <f>S31+T31</f>
        <v>1816</v>
      </c>
      <c r="T32" s="26"/>
      <c r="U32" s="24">
        <f>U31+V31</f>
        <v>1662</v>
      </c>
      <c r="V32" s="26"/>
      <c r="W32" s="24">
        <f>W31+X31</f>
        <v>7078</v>
      </c>
      <c r="X32" s="26"/>
      <c r="Y32" s="24">
        <f>Y31+Z31</f>
        <v>1976</v>
      </c>
      <c r="Z32" s="26"/>
      <c r="AA32" s="24">
        <f>AA31+AB31</f>
        <v>23540</v>
      </c>
      <c r="AB32" s="26"/>
      <c r="AC32" s="19">
        <f>Q32+S32+U32+W32+Y32</f>
        <v>23540</v>
      </c>
      <c r="AE32" s="5" t="s">
        <v>0</v>
      </c>
      <c r="AF32" s="27">
        <f>IFERROR(B32/Q32,"N.A.")</f>
        <v>5361.3567405523245</v>
      </c>
      <c r="AG32" s="28"/>
      <c r="AH32" s="27">
        <f>IFERROR(D32/S32,"N.A.")</f>
        <v>3320.1475770925108</v>
      </c>
      <c r="AI32" s="28"/>
      <c r="AJ32" s="27">
        <f>IFERROR(F32/U32,"N.A.")</f>
        <v>5826.8652226233453</v>
      </c>
      <c r="AK32" s="28"/>
      <c r="AL32" s="27">
        <f>IFERROR(H32/W32,"N.A.")</f>
        <v>903.45761514552112</v>
      </c>
      <c r="AM32" s="28"/>
      <c r="AN32" s="27">
        <f>IFERROR(J32/Y32,"N.A.")</f>
        <v>0</v>
      </c>
      <c r="AO32" s="28"/>
      <c r="AP32" s="27">
        <f>IFERROR(L32/AA32,"N.A.")</f>
        <v>3446.3095157179264</v>
      </c>
      <c r="AQ32" s="28"/>
      <c r="AR32" s="16">
        <f>IFERROR(N32/AC32, "N.A.")</f>
        <v>3446.3095157179264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974789.99999999988</v>
      </c>
      <c r="C39" s="2"/>
      <c r="D39" s="2"/>
      <c r="E39" s="2"/>
      <c r="F39" s="2">
        <v>913874.99999999988</v>
      </c>
      <c r="G39" s="2"/>
      <c r="H39" s="2">
        <v>4830273.9999999991</v>
      </c>
      <c r="I39" s="2"/>
      <c r="J39" s="2">
        <v>0</v>
      </c>
      <c r="K39" s="2"/>
      <c r="L39" s="1">
        <f>B39+D39+F39+H39+J39</f>
        <v>6718938.9999999991</v>
      </c>
      <c r="M39" s="13">
        <f>C39+E39+G39+I39+K39</f>
        <v>0</v>
      </c>
      <c r="N39" s="14">
        <f>L39+M39</f>
        <v>6718938.9999999991</v>
      </c>
      <c r="P39" s="3" t="s">
        <v>12</v>
      </c>
      <c r="Q39" s="2">
        <v>676</v>
      </c>
      <c r="R39" s="2">
        <v>0</v>
      </c>
      <c r="S39" s="2">
        <v>0</v>
      </c>
      <c r="T39" s="2">
        <v>0</v>
      </c>
      <c r="U39" s="2">
        <v>230</v>
      </c>
      <c r="V39" s="2">
        <v>0</v>
      </c>
      <c r="W39" s="2">
        <v>3709</v>
      </c>
      <c r="X39" s="2">
        <v>0</v>
      </c>
      <c r="Y39" s="2">
        <v>1075</v>
      </c>
      <c r="Z39" s="2">
        <v>0</v>
      </c>
      <c r="AA39" s="1">
        <f>Q39+S39+U39+W39+Y39</f>
        <v>5690</v>
      </c>
      <c r="AB39" s="13">
        <f>R39+T39+V39+X39+Z39</f>
        <v>0</v>
      </c>
      <c r="AC39" s="14">
        <f>AA39+AB39</f>
        <v>5690</v>
      </c>
      <c r="AE39" s="3" t="s">
        <v>12</v>
      </c>
      <c r="AF39" s="2">
        <f>IFERROR(B39/Q39, "N.A.")</f>
        <v>1441.9970414201182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3973.3695652173906</v>
      </c>
      <c r="AK39" s="2" t="str">
        <f t="shared" si="30"/>
        <v>N.A.</v>
      </c>
      <c r="AL39" s="2">
        <f t="shared" si="30"/>
        <v>1302.3116743057426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1180.832864674868</v>
      </c>
      <c r="AQ39" s="13" t="str">
        <f t="shared" si="30"/>
        <v>N.A.</v>
      </c>
      <c r="AR39" s="14">
        <f t="shared" si="30"/>
        <v>1180.832864674868</v>
      </c>
    </row>
    <row r="40" spans="1:44" ht="15" customHeight="1" thickBot="1" x14ac:dyDescent="0.3">
      <c r="A40" s="3" t="s">
        <v>13</v>
      </c>
      <c r="B40" s="2">
        <v>890870.00000000012</v>
      </c>
      <c r="C40" s="2">
        <v>696000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890870.00000000012</v>
      </c>
      <c r="M40" s="13">
        <f t="shared" si="31"/>
        <v>696000</v>
      </c>
      <c r="N40" s="14">
        <f t="shared" ref="N40:N42" si="32">L40+M40</f>
        <v>1586870</v>
      </c>
      <c r="P40" s="3" t="s">
        <v>13</v>
      </c>
      <c r="Q40" s="2">
        <v>593</v>
      </c>
      <c r="R40" s="2">
        <v>348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593</v>
      </c>
      <c r="AB40" s="13">
        <f t="shared" si="33"/>
        <v>348</v>
      </c>
      <c r="AC40" s="14">
        <f t="shared" ref="AC40:AC42" si="34">AA40+AB40</f>
        <v>941</v>
      </c>
      <c r="AE40" s="3" t="s">
        <v>13</v>
      </c>
      <c r="AF40" s="2">
        <f t="shared" ref="AF40:AF43" si="35">IFERROR(B40/Q40, "N.A.")</f>
        <v>1502.3102866779091</v>
      </c>
      <c r="AG40" s="2">
        <f t="shared" si="30"/>
        <v>2000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1502.3102866779091</v>
      </c>
      <c r="AQ40" s="13">
        <f t="shared" si="30"/>
        <v>2000</v>
      </c>
      <c r="AR40" s="14">
        <f t="shared" si="30"/>
        <v>1686.365568544102</v>
      </c>
    </row>
    <row r="41" spans="1:44" ht="15" customHeight="1" thickBot="1" x14ac:dyDescent="0.3">
      <c r="A41" s="3" t="s">
        <v>14</v>
      </c>
      <c r="B41" s="2">
        <v>15210195.000000002</v>
      </c>
      <c r="C41" s="2">
        <v>41486943</v>
      </c>
      <c r="D41" s="2">
        <v>811000</v>
      </c>
      <c r="E41" s="2"/>
      <c r="F41" s="2"/>
      <c r="G41" s="2">
        <v>1393200</v>
      </c>
      <c r="H41" s="2"/>
      <c r="I41" s="2">
        <v>379200.00000000006</v>
      </c>
      <c r="J41" s="2">
        <v>0</v>
      </c>
      <c r="K41" s="2"/>
      <c r="L41" s="1">
        <f t="shared" si="31"/>
        <v>16021195.000000002</v>
      </c>
      <c r="M41" s="13">
        <f t="shared" si="31"/>
        <v>43259343</v>
      </c>
      <c r="N41" s="14">
        <f t="shared" si="32"/>
        <v>59280538</v>
      </c>
      <c r="P41" s="3" t="s">
        <v>14</v>
      </c>
      <c r="Q41" s="2">
        <v>3347</v>
      </c>
      <c r="R41" s="2">
        <v>5584</v>
      </c>
      <c r="S41" s="2">
        <v>215</v>
      </c>
      <c r="T41" s="2">
        <v>0</v>
      </c>
      <c r="U41" s="2">
        <v>0</v>
      </c>
      <c r="V41" s="2">
        <v>162</v>
      </c>
      <c r="W41" s="2">
        <v>0</v>
      </c>
      <c r="X41" s="2">
        <v>359</v>
      </c>
      <c r="Y41" s="2">
        <v>977</v>
      </c>
      <c r="Z41" s="2">
        <v>0</v>
      </c>
      <c r="AA41" s="1">
        <f t="shared" si="33"/>
        <v>4539</v>
      </c>
      <c r="AB41" s="13">
        <f t="shared" si="33"/>
        <v>6105</v>
      </c>
      <c r="AC41" s="14">
        <f t="shared" si="34"/>
        <v>10644</v>
      </c>
      <c r="AE41" s="3" t="s">
        <v>14</v>
      </c>
      <c r="AF41" s="2">
        <f t="shared" si="35"/>
        <v>4544.4263519569768</v>
      </c>
      <c r="AG41" s="2">
        <f t="shared" si="30"/>
        <v>7429.6101361031515</v>
      </c>
      <c r="AH41" s="2">
        <f t="shared" si="30"/>
        <v>3772.0930232558139</v>
      </c>
      <c r="AI41" s="2" t="str">
        <f t="shared" si="30"/>
        <v>N.A.</v>
      </c>
      <c r="AJ41" s="2" t="str">
        <f t="shared" si="30"/>
        <v>N.A.</v>
      </c>
      <c r="AK41" s="2">
        <f t="shared" si="30"/>
        <v>8600</v>
      </c>
      <c r="AL41" s="2" t="str">
        <f t="shared" si="30"/>
        <v>N.A.</v>
      </c>
      <c r="AM41" s="2">
        <f t="shared" si="30"/>
        <v>1056.2674094707522</v>
      </c>
      <c r="AN41" s="2">
        <f t="shared" si="30"/>
        <v>0</v>
      </c>
      <c r="AO41" s="2" t="str">
        <f t="shared" si="30"/>
        <v>N.A.</v>
      </c>
      <c r="AP41" s="15">
        <f t="shared" si="30"/>
        <v>3529.675038554748</v>
      </c>
      <c r="AQ41" s="13">
        <f t="shared" si="30"/>
        <v>7085.8874692874697</v>
      </c>
      <c r="AR41" s="14">
        <f t="shared" si="30"/>
        <v>5569.3853814355507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4720</v>
      </c>
      <c r="I42" s="2"/>
      <c r="J42" s="2">
        <v>0</v>
      </c>
      <c r="K42" s="2"/>
      <c r="L42" s="1">
        <f t="shared" si="31"/>
        <v>4720</v>
      </c>
      <c r="M42" s="13">
        <f t="shared" si="31"/>
        <v>0</v>
      </c>
      <c r="N42" s="14">
        <f t="shared" si="32"/>
        <v>4720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80</v>
      </c>
      <c r="X42" s="2">
        <v>0</v>
      </c>
      <c r="Y42" s="2">
        <v>160</v>
      </c>
      <c r="Z42" s="2">
        <v>0</v>
      </c>
      <c r="AA42" s="1">
        <f t="shared" si="33"/>
        <v>240</v>
      </c>
      <c r="AB42" s="13">
        <f t="shared" si="33"/>
        <v>0</v>
      </c>
      <c r="AC42" s="14">
        <f t="shared" si="34"/>
        <v>240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59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19.666666666666668</v>
      </c>
      <c r="AQ42" s="13" t="str">
        <f t="shared" si="30"/>
        <v>N.A.</v>
      </c>
      <c r="AR42" s="14">
        <f t="shared" si="30"/>
        <v>19.666666666666668</v>
      </c>
    </row>
    <row r="43" spans="1:44" ht="15" customHeight="1" thickBot="1" x14ac:dyDescent="0.3">
      <c r="A43" s="4" t="s">
        <v>16</v>
      </c>
      <c r="B43" s="2">
        <v>17075855</v>
      </c>
      <c r="C43" s="2">
        <v>42182943</v>
      </c>
      <c r="D43" s="2">
        <v>811000</v>
      </c>
      <c r="E43" s="2"/>
      <c r="F43" s="2">
        <v>913874.99999999988</v>
      </c>
      <c r="G43" s="2">
        <v>1393200</v>
      </c>
      <c r="H43" s="2">
        <v>4834994</v>
      </c>
      <c r="I43" s="2">
        <v>379200.00000000006</v>
      </c>
      <c r="J43" s="2">
        <v>0</v>
      </c>
      <c r="K43" s="2"/>
      <c r="L43" s="1">
        <f t="shared" ref="L43" si="36">B43+D43+F43+H43+J43</f>
        <v>23635724</v>
      </c>
      <c r="M43" s="13">
        <f t="shared" ref="M43" si="37">C43+E43+G43+I43+K43</f>
        <v>43955343</v>
      </c>
      <c r="N43" s="17">
        <f t="shared" ref="N43" si="38">L43+M43</f>
        <v>67591067</v>
      </c>
      <c r="P43" s="4" t="s">
        <v>16</v>
      </c>
      <c r="Q43" s="2">
        <v>4616</v>
      </c>
      <c r="R43" s="2">
        <v>5932</v>
      </c>
      <c r="S43" s="2">
        <v>215</v>
      </c>
      <c r="T43" s="2">
        <v>0</v>
      </c>
      <c r="U43" s="2">
        <v>230</v>
      </c>
      <c r="V43" s="2">
        <v>162</v>
      </c>
      <c r="W43" s="2">
        <v>3789</v>
      </c>
      <c r="X43" s="2">
        <v>359</v>
      </c>
      <c r="Y43" s="2">
        <v>2212</v>
      </c>
      <c r="Z43" s="2">
        <v>0</v>
      </c>
      <c r="AA43" s="1">
        <f t="shared" ref="AA43" si="39">Q43+S43+U43+W43+Y43</f>
        <v>11062</v>
      </c>
      <c r="AB43" s="13">
        <f t="shared" ref="AB43" si="40">R43+T43+V43+X43+Z43</f>
        <v>6453</v>
      </c>
      <c r="AC43" s="17">
        <f t="shared" ref="AC43" si="41">AA43+AB43</f>
        <v>17515</v>
      </c>
      <c r="AE43" s="4" t="s">
        <v>16</v>
      </c>
      <c r="AF43" s="2">
        <f t="shared" si="35"/>
        <v>3699.2753466204508</v>
      </c>
      <c r="AG43" s="2">
        <f t="shared" si="30"/>
        <v>7111.0827714093057</v>
      </c>
      <c r="AH43" s="2">
        <f t="shared" si="30"/>
        <v>3772.0930232558139</v>
      </c>
      <c r="AI43" s="2" t="str">
        <f t="shared" si="30"/>
        <v>N.A.</v>
      </c>
      <c r="AJ43" s="2">
        <f t="shared" si="30"/>
        <v>3973.3695652173906</v>
      </c>
      <c r="AK43" s="2">
        <f t="shared" si="30"/>
        <v>8600</v>
      </c>
      <c r="AL43" s="2">
        <f t="shared" si="30"/>
        <v>1276.0607020321984</v>
      </c>
      <c r="AM43" s="2">
        <f t="shared" si="30"/>
        <v>1056.2674094707522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2136.6591936358705</v>
      </c>
      <c r="AQ43" s="13">
        <f t="shared" ref="AQ43" si="43">IFERROR(M43/AB43, "N.A.")</f>
        <v>6811.6136680613672</v>
      </c>
      <c r="AR43" s="14">
        <f t="shared" ref="AR43" si="44">IFERROR(N43/AC43, "N.A.")</f>
        <v>3859.0389380530974</v>
      </c>
    </row>
    <row r="44" spans="1:44" ht="15" customHeight="1" thickBot="1" x14ac:dyDescent="0.3">
      <c r="A44" s="5" t="s">
        <v>0</v>
      </c>
      <c r="B44" s="24">
        <f>B43+C43</f>
        <v>59258798</v>
      </c>
      <c r="C44" s="26"/>
      <c r="D44" s="24">
        <f>D43+E43</f>
        <v>811000</v>
      </c>
      <c r="E44" s="26"/>
      <c r="F44" s="24">
        <f>F43+G43</f>
        <v>2307075</v>
      </c>
      <c r="G44" s="26"/>
      <c r="H44" s="24">
        <f>H43+I43</f>
        <v>5214194</v>
      </c>
      <c r="I44" s="26"/>
      <c r="J44" s="24">
        <f>J43+K43</f>
        <v>0</v>
      </c>
      <c r="K44" s="26"/>
      <c r="L44" s="24">
        <f>L43+M43</f>
        <v>67591067</v>
      </c>
      <c r="M44" s="25"/>
      <c r="N44" s="18">
        <f>B44+D44+F44+H44+J44</f>
        <v>67591067</v>
      </c>
      <c r="P44" s="5" t="s">
        <v>0</v>
      </c>
      <c r="Q44" s="24">
        <f>Q43+R43</f>
        <v>10548</v>
      </c>
      <c r="R44" s="26"/>
      <c r="S44" s="24">
        <f>S43+T43</f>
        <v>215</v>
      </c>
      <c r="T44" s="26"/>
      <c r="U44" s="24">
        <f>U43+V43</f>
        <v>392</v>
      </c>
      <c r="V44" s="26"/>
      <c r="W44" s="24">
        <f>W43+X43</f>
        <v>4148</v>
      </c>
      <c r="X44" s="26"/>
      <c r="Y44" s="24">
        <f>Y43+Z43</f>
        <v>2212</v>
      </c>
      <c r="Z44" s="26"/>
      <c r="AA44" s="24">
        <f>AA43+AB43</f>
        <v>17515</v>
      </c>
      <c r="AB44" s="25"/>
      <c r="AC44" s="18">
        <f>Q44+S44+U44+W44+Y44</f>
        <v>17515</v>
      </c>
      <c r="AE44" s="5" t="s">
        <v>0</v>
      </c>
      <c r="AF44" s="27">
        <f>IFERROR(B44/Q44,"N.A.")</f>
        <v>5618.0127038301098</v>
      </c>
      <c r="AG44" s="28"/>
      <c r="AH44" s="27">
        <f>IFERROR(D44/S44,"N.A.")</f>
        <v>3772.0930232558139</v>
      </c>
      <c r="AI44" s="28"/>
      <c r="AJ44" s="27">
        <f>IFERROR(F44/U44,"N.A.")</f>
        <v>5885.3954081632655</v>
      </c>
      <c r="AK44" s="28"/>
      <c r="AL44" s="27">
        <f>IFERROR(H44/W44,"N.A.")</f>
        <v>1257.0380906460946</v>
      </c>
      <c r="AM44" s="28"/>
      <c r="AN44" s="27">
        <f>IFERROR(J44/Y44,"N.A.")</f>
        <v>0</v>
      </c>
      <c r="AO44" s="28"/>
      <c r="AP44" s="27">
        <f>IFERROR(L44/AA44,"N.A.")</f>
        <v>3859.0389380530974</v>
      </c>
      <c r="AQ44" s="28"/>
      <c r="AR44" s="16">
        <f>IFERROR(N44/AC44, "N.A.")</f>
        <v>3859.0389380530974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17516400</v>
      </c>
      <c r="C15" s="2"/>
      <c r="D15" s="2">
        <v>108360</v>
      </c>
      <c r="E15" s="2"/>
      <c r="F15" s="2">
        <v>4402099.9999999991</v>
      </c>
      <c r="G15" s="2"/>
      <c r="H15" s="2">
        <v>9733940.0000000019</v>
      </c>
      <c r="I15" s="2"/>
      <c r="J15" s="2">
        <v>0</v>
      </c>
      <c r="K15" s="2"/>
      <c r="L15" s="1">
        <f>B15+D15+F15+H15+J15</f>
        <v>31760800</v>
      </c>
      <c r="M15" s="13">
        <f>C15+E15+G15+I15+K15</f>
        <v>0</v>
      </c>
      <c r="N15" s="14">
        <f>L15+M15</f>
        <v>31760800</v>
      </c>
      <c r="P15" s="3" t="s">
        <v>12</v>
      </c>
      <c r="Q15" s="2">
        <v>2914</v>
      </c>
      <c r="R15" s="2">
        <v>0</v>
      </c>
      <c r="S15" s="2">
        <v>42</v>
      </c>
      <c r="T15" s="2">
        <v>0</v>
      </c>
      <c r="U15" s="2">
        <v>734</v>
      </c>
      <c r="V15" s="2">
        <v>0</v>
      </c>
      <c r="W15" s="2">
        <v>2065</v>
      </c>
      <c r="X15" s="2">
        <v>0</v>
      </c>
      <c r="Y15" s="2">
        <v>283</v>
      </c>
      <c r="Z15" s="2">
        <v>0</v>
      </c>
      <c r="AA15" s="1">
        <f>Q15+S15+U15+W15+Y15</f>
        <v>6038</v>
      </c>
      <c r="AB15" s="13">
        <f>R15+T15+V15+X15+Z15</f>
        <v>0</v>
      </c>
      <c r="AC15" s="14">
        <f>AA15+AB15</f>
        <v>6038</v>
      </c>
      <c r="AE15" s="3" t="s">
        <v>12</v>
      </c>
      <c r="AF15" s="2">
        <f>IFERROR(B15/Q15, "N.A.")</f>
        <v>6011.1187371310916</v>
      </c>
      <c r="AG15" s="2" t="str">
        <f t="shared" ref="AG15:AR19" si="0">IFERROR(C15/R15, "N.A.")</f>
        <v>N.A.</v>
      </c>
      <c r="AH15" s="2">
        <f t="shared" si="0"/>
        <v>2580</v>
      </c>
      <c r="AI15" s="2" t="str">
        <f t="shared" si="0"/>
        <v>N.A.</v>
      </c>
      <c r="AJ15" s="2">
        <f t="shared" si="0"/>
        <v>5997.4114441416878</v>
      </c>
      <c r="AK15" s="2" t="str">
        <f t="shared" si="0"/>
        <v>N.A.</v>
      </c>
      <c r="AL15" s="2">
        <f t="shared" si="0"/>
        <v>4713.7723970944317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5260.1523683338855</v>
      </c>
      <c r="AQ15" s="13" t="str">
        <f t="shared" si="0"/>
        <v>N.A.</v>
      </c>
      <c r="AR15" s="14">
        <f t="shared" si="0"/>
        <v>5260.1523683338855</v>
      </c>
    </row>
    <row r="16" spans="1:44" ht="15" customHeight="1" thickBot="1" x14ac:dyDescent="0.3">
      <c r="A16" s="3" t="s">
        <v>13</v>
      </c>
      <c r="B16" s="2">
        <v>2677180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2677180</v>
      </c>
      <c r="M16" s="13">
        <f t="shared" si="1"/>
        <v>0</v>
      </c>
      <c r="N16" s="14">
        <f t="shared" ref="N16:N18" si="2">L16+M16</f>
        <v>2677180</v>
      </c>
      <c r="P16" s="3" t="s">
        <v>13</v>
      </c>
      <c r="Q16" s="2">
        <v>283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283</v>
      </c>
      <c r="AB16" s="13">
        <f t="shared" si="3"/>
        <v>0</v>
      </c>
      <c r="AC16" s="14">
        <f t="shared" ref="AC16:AC18" si="4">AA16+AB16</f>
        <v>283</v>
      </c>
      <c r="AE16" s="3" t="s">
        <v>13</v>
      </c>
      <c r="AF16" s="2">
        <f t="shared" ref="AF16:AF19" si="5">IFERROR(B16/Q16, "N.A.")</f>
        <v>9460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9460</v>
      </c>
      <c r="AQ16" s="13" t="str">
        <f t="shared" si="0"/>
        <v>N.A.</v>
      </c>
      <c r="AR16" s="14">
        <f t="shared" si="0"/>
        <v>9460</v>
      </c>
    </row>
    <row r="17" spans="1:44" ht="15" customHeight="1" thickBot="1" x14ac:dyDescent="0.3">
      <c r="A17" s="3" t="s">
        <v>14</v>
      </c>
      <c r="B17" s="2">
        <v>9390120</v>
      </c>
      <c r="C17" s="2">
        <v>19492883.999999996</v>
      </c>
      <c r="D17" s="2">
        <v>9034070</v>
      </c>
      <c r="E17" s="2"/>
      <c r="F17" s="2"/>
      <c r="G17" s="2">
        <v>2100000</v>
      </c>
      <c r="H17" s="2"/>
      <c r="I17" s="2">
        <v>180600</v>
      </c>
      <c r="J17" s="2"/>
      <c r="K17" s="2"/>
      <c r="L17" s="1">
        <f t="shared" si="1"/>
        <v>18424190</v>
      </c>
      <c r="M17" s="13">
        <f t="shared" si="1"/>
        <v>21773483.999999996</v>
      </c>
      <c r="N17" s="14">
        <f t="shared" si="2"/>
        <v>40197674</v>
      </c>
      <c r="P17" s="3" t="s">
        <v>14</v>
      </c>
      <c r="Q17" s="2">
        <v>2065</v>
      </c>
      <c r="R17" s="2">
        <v>3407</v>
      </c>
      <c r="S17" s="2">
        <v>1457</v>
      </c>
      <c r="T17" s="2">
        <v>0</v>
      </c>
      <c r="U17" s="2">
        <v>0</v>
      </c>
      <c r="V17" s="2">
        <v>84</v>
      </c>
      <c r="W17" s="2">
        <v>0</v>
      </c>
      <c r="X17" s="2">
        <v>42</v>
      </c>
      <c r="Y17" s="2">
        <v>0</v>
      </c>
      <c r="Z17" s="2">
        <v>0</v>
      </c>
      <c r="AA17" s="1">
        <f t="shared" si="3"/>
        <v>3522</v>
      </c>
      <c r="AB17" s="13">
        <f t="shared" si="3"/>
        <v>3533</v>
      </c>
      <c r="AC17" s="14">
        <f t="shared" si="4"/>
        <v>7055</v>
      </c>
      <c r="AE17" s="3" t="s">
        <v>14</v>
      </c>
      <c r="AF17" s="2">
        <f t="shared" si="5"/>
        <v>4547.2736077481841</v>
      </c>
      <c r="AG17" s="2">
        <f t="shared" si="0"/>
        <v>5721.4217786909294</v>
      </c>
      <c r="AH17" s="2">
        <f t="shared" si="0"/>
        <v>6200.4598490048047</v>
      </c>
      <c r="AI17" s="2" t="str">
        <f t="shared" si="0"/>
        <v>N.A.</v>
      </c>
      <c r="AJ17" s="2" t="str">
        <f t="shared" si="0"/>
        <v>N.A.</v>
      </c>
      <c r="AK17" s="2">
        <f t="shared" si="0"/>
        <v>25000</v>
      </c>
      <c r="AL17" s="2" t="str">
        <f t="shared" si="0"/>
        <v>N.A.</v>
      </c>
      <c r="AM17" s="2">
        <f t="shared" si="0"/>
        <v>4300</v>
      </c>
      <c r="AN17" s="2" t="str">
        <f t="shared" si="0"/>
        <v>N.A.</v>
      </c>
      <c r="AO17" s="2" t="str">
        <f t="shared" si="0"/>
        <v>N.A.</v>
      </c>
      <c r="AP17" s="15">
        <f t="shared" si="0"/>
        <v>5231.1726291879613</v>
      </c>
      <c r="AQ17" s="13">
        <f t="shared" si="0"/>
        <v>6162.8881969997155</v>
      </c>
      <c r="AR17" s="14">
        <f t="shared" si="0"/>
        <v>5697.7567682494682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29583700</v>
      </c>
      <c r="C19" s="2">
        <v>19492883.999999996</v>
      </c>
      <c r="D19" s="2">
        <v>9142430</v>
      </c>
      <c r="E19" s="2"/>
      <c r="F19" s="2">
        <v>4402099.9999999991</v>
      </c>
      <c r="G19" s="2">
        <v>2100000</v>
      </c>
      <c r="H19" s="2">
        <v>9733940.0000000019</v>
      </c>
      <c r="I19" s="2">
        <v>180600</v>
      </c>
      <c r="J19" s="2">
        <v>0</v>
      </c>
      <c r="K19" s="2"/>
      <c r="L19" s="1">
        <f t="shared" ref="L19" si="6">B19+D19+F19+H19+J19</f>
        <v>52862170</v>
      </c>
      <c r="M19" s="13">
        <f t="shared" ref="M19" si="7">C19+E19+G19+I19+K19</f>
        <v>21773483.999999996</v>
      </c>
      <c r="N19" s="17">
        <f t="shared" ref="N19" si="8">L19+M19</f>
        <v>74635654</v>
      </c>
      <c r="P19" s="4" t="s">
        <v>16</v>
      </c>
      <c r="Q19" s="2">
        <v>5262</v>
      </c>
      <c r="R19" s="2">
        <v>3407</v>
      </c>
      <c r="S19" s="2">
        <v>1499</v>
      </c>
      <c r="T19" s="2">
        <v>0</v>
      </c>
      <c r="U19" s="2">
        <v>734</v>
      </c>
      <c r="V19" s="2">
        <v>84</v>
      </c>
      <c r="W19" s="2">
        <v>2065</v>
      </c>
      <c r="X19" s="2">
        <v>42</v>
      </c>
      <c r="Y19" s="2">
        <v>283</v>
      </c>
      <c r="Z19" s="2">
        <v>0</v>
      </c>
      <c r="AA19" s="1">
        <f t="shared" ref="AA19" si="9">Q19+S19+U19+W19+Y19</f>
        <v>9843</v>
      </c>
      <c r="AB19" s="13">
        <f t="shared" ref="AB19" si="10">R19+T19+V19+X19+Z19</f>
        <v>3533</v>
      </c>
      <c r="AC19" s="14">
        <f t="shared" ref="AC19" si="11">AA19+AB19</f>
        <v>13376</v>
      </c>
      <c r="AE19" s="4" t="s">
        <v>16</v>
      </c>
      <c r="AF19" s="2">
        <f t="shared" si="5"/>
        <v>5622.1398707715698</v>
      </c>
      <c r="AG19" s="2">
        <f t="shared" si="0"/>
        <v>5721.4217786909294</v>
      </c>
      <c r="AH19" s="2">
        <f t="shared" si="0"/>
        <v>6099.0193462308207</v>
      </c>
      <c r="AI19" s="2" t="str">
        <f t="shared" si="0"/>
        <v>N.A.</v>
      </c>
      <c r="AJ19" s="2">
        <f t="shared" si="0"/>
        <v>5997.4114441416878</v>
      </c>
      <c r="AK19" s="2">
        <f t="shared" si="0"/>
        <v>25000</v>
      </c>
      <c r="AL19" s="2">
        <f t="shared" si="0"/>
        <v>4713.7723970944317</v>
      </c>
      <c r="AM19" s="2">
        <f t="shared" si="0"/>
        <v>4300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5370.5343899217714</v>
      </c>
      <c r="AQ19" s="13">
        <f t="shared" ref="AQ19" si="13">IFERROR(M19/AB19, "N.A.")</f>
        <v>6162.8881969997155</v>
      </c>
      <c r="AR19" s="14">
        <f t="shared" ref="AR19" si="14">IFERROR(N19/AC19, "N.A.")</f>
        <v>5579.8186303827752</v>
      </c>
    </row>
    <row r="20" spans="1:44" ht="15" customHeight="1" thickBot="1" x14ac:dyDescent="0.3">
      <c r="A20" s="5" t="s">
        <v>0</v>
      </c>
      <c r="B20" s="24">
        <f>B19+C19</f>
        <v>49076584</v>
      </c>
      <c r="C20" s="26"/>
      <c r="D20" s="24">
        <f>D19+E19</f>
        <v>9142430</v>
      </c>
      <c r="E20" s="26"/>
      <c r="F20" s="24">
        <f>F19+G19</f>
        <v>6502099.9999999991</v>
      </c>
      <c r="G20" s="26"/>
      <c r="H20" s="24">
        <f>H19+I19</f>
        <v>9914540.0000000019</v>
      </c>
      <c r="I20" s="26"/>
      <c r="J20" s="24">
        <f>J19+K19</f>
        <v>0</v>
      </c>
      <c r="K20" s="26"/>
      <c r="L20" s="24">
        <f>L19+M19</f>
        <v>74635654</v>
      </c>
      <c r="M20" s="25"/>
      <c r="N20" s="18">
        <f>B20+D20+F20+H20+J20</f>
        <v>74635654</v>
      </c>
      <c r="P20" s="5" t="s">
        <v>0</v>
      </c>
      <c r="Q20" s="24">
        <f>Q19+R19</f>
        <v>8669</v>
      </c>
      <c r="R20" s="26"/>
      <c r="S20" s="24">
        <f>S19+T19</f>
        <v>1499</v>
      </c>
      <c r="T20" s="26"/>
      <c r="U20" s="24">
        <f>U19+V19</f>
        <v>818</v>
      </c>
      <c r="V20" s="26"/>
      <c r="W20" s="24">
        <f>W19+X19</f>
        <v>2107</v>
      </c>
      <c r="X20" s="26"/>
      <c r="Y20" s="24">
        <f>Y19+Z19</f>
        <v>283</v>
      </c>
      <c r="Z20" s="26"/>
      <c r="AA20" s="24">
        <f>AA19+AB19</f>
        <v>13376</v>
      </c>
      <c r="AB20" s="26"/>
      <c r="AC20" s="19">
        <f>Q20+S20+U20+W20+Y20</f>
        <v>13376</v>
      </c>
      <c r="AE20" s="5" t="s">
        <v>0</v>
      </c>
      <c r="AF20" s="27">
        <f>IFERROR(B20/Q20,"N.A.")</f>
        <v>5661.1586111431534</v>
      </c>
      <c r="AG20" s="28"/>
      <c r="AH20" s="27">
        <f>IFERROR(D20/S20,"N.A.")</f>
        <v>6099.0193462308207</v>
      </c>
      <c r="AI20" s="28"/>
      <c r="AJ20" s="27">
        <f>IFERROR(F20/U20,"N.A.")</f>
        <v>7948.7775061124685</v>
      </c>
      <c r="AK20" s="28"/>
      <c r="AL20" s="27">
        <f>IFERROR(H20/W20,"N.A.")</f>
        <v>4705.5244423350741</v>
      </c>
      <c r="AM20" s="28"/>
      <c r="AN20" s="27">
        <f>IFERROR(J20/Y20,"N.A.")</f>
        <v>0</v>
      </c>
      <c r="AO20" s="28"/>
      <c r="AP20" s="27">
        <f>IFERROR(L20/AA20,"N.A.")</f>
        <v>5579.8186303827752</v>
      </c>
      <c r="AQ20" s="28"/>
      <c r="AR20" s="16">
        <f>IFERROR(N20/AC20, "N.A.")</f>
        <v>5579.8186303827752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13905320.000000002</v>
      </c>
      <c r="C27" s="2"/>
      <c r="D27" s="2">
        <v>108360</v>
      </c>
      <c r="E27" s="2"/>
      <c r="F27" s="2">
        <v>3017200</v>
      </c>
      <c r="G27" s="2"/>
      <c r="H27" s="2">
        <v>5348700</v>
      </c>
      <c r="I27" s="2"/>
      <c r="J27" s="2">
        <v>0</v>
      </c>
      <c r="K27" s="2"/>
      <c r="L27" s="1">
        <f>B27+D27+F27+H27+J27</f>
        <v>22379580</v>
      </c>
      <c r="M27" s="13">
        <f>C27+E27+G27+I27+K27</f>
        <v>0</v>
      </c>
      <c r="N27" s="14">
        <f>L27+M27</f>
        <v>22379580</v>
      </c>
      <c r="P27" s="3" t="s">
        <v>12</v>
      </c>
      <c r="Q27" s="2">
        <v>2065</v>
      </c>
      <c r="R27" s="2">
        <v>0</v>
      </c>
      <c r="S27" s="2">
        <v>42</v>
      </c>
      <c r="T27" s="2">
        <v>0</v>
      </c>
      <c r="U27" s="2">
        <v>409</v>
      </c>
      <c r="V27" s="2">
        <v>0</v>
      </c>
      <c r="W27" s="2">
        <v>1132</v>
      </c>
      <c r="X27" s="2">
        <v>0</v>
      </c>
      <c r="Y27" s="2">
        <v>283</v>
      </c>
      <c r="Z27" s="2">
        <v>0</v>
      </c>
      <c r="AA27" s="1">
        <f>Q27+S27+U27+W27+Y27</f>
        <v>3931</v>
      </c>
      <c r="AB27" s="13">
        <f>R27+T27+V27+X27+Z27</f>
        <v>0</v>
      </c>
      <c r="AC27" s="14">
        <f>AA27+AB27</f>
        <v>3931</v>
      </c>
      <c r="AE27" s="3" t="s">
        <v>12</v>
      </c>
      <c r="AF27" s="2">
        <f>IFERROR(B27/Q27, "N.A.")</f>
        <v>6733.8111380145283</v>
      </c>
      <c r="AG27" s="2" t="str">
        <f t="shared" ref="AG27:AR31" si="15">IFERROR(C27/R27, "N.A.")</f>
        <v>N.A.</v>
      </c>
      <c r="AH27" s="2">
        <f t="shared" si="15"/>
        <v>2580</v>
      </c>
      <c r="AI27" s="2" t="str">
        <f t="shared" si="15"/>
        <v>N.A.</v>
      </c>
      <c r="AJ27" s="2">
        <f t="shared" si="15"/>
        <v>7377.0171149144253</v>
      </c>
      <c r="AK27" s="2" t="str">
        <f t="shared" si="15"/>
        <v>N.A.</v>
      </c>
      <c r="AL27" s="2">
        <f t="shared" si="15"/>
        <v>4725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5693.1009921139657</v>
      </c>
      <c r="AQ27" s="13" t="str">
        <f t="shared" si="15"/>
        <v>N.A.</v>
      </c>
      <c r="AR27" s="14">
        <f t="shared" si="15"/>
        <v>5693.1009921139657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4712800</v>
      </c>
      <c r="C29" s="2">
        <v>10122800.000000002</v>
      </c>
      <c r="D29" s="2">
        <v>9034070</v>
      </c>
      <c r="E29" s="2"/>
      <c r="F29" s="2"/>
      <c r="G29" s="2">
        <v>1050000</v>
      </c>
      <c r="H29" s="2"/>
      <c r="I29" s="2"/>
      <c r="J29" s="2"/>
      <c r="K29" s="2"/>
      <c r="L29" s="1">
        <f t="shared" si="16"/>
        <v>13746870</v>
      </c>
      <c r="M29" s="13">
        <f t="shared" si="16"/>
        <v>11172800.000000002</v>
      </c>
      <c r="N29" s="14">
        <f t="shared" si="17"/>
        <v>24919670</v>
      </c>
      <c r="P29" s="3" t="s">
        <v>14</v>
      </c>
      <c r="Q29" s="2">
        <v>1174</v>
      </c>
      <c r="R29" s="2">
        <v>2149</v>
      </c>
      <c r="S29" s="2">
        <v>1457</v>
      </c>
      <c r="T29" s="2">
        <v>0</v>
      </c>
      <c r="U29" s="2">
        <v>0</v>
      </c>
      <c r="V29" s="2">
        <v>42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2631</v>
      </c>
      <c r="AB29" s="13">
        <f t="shared" si="18"/>
        <v>2191</v>
      </c>
      <c r="AC29" s="14">
        <f t="shared" si="19"/>
        <v>4822</v>
      </c>
      <c r="AE29" s="3" t="s">
        <v>14</v>
      </c>
      <c r="AF29" s="2">
        <f t="shared" si="20"/>
        <v>4014.3100511073253</v>
      </c>
      <c r="AG29" s="2">
        <f t="shared" si="15"/>
        <v>4710.4699860400196</v>
      </c>
      <c r="AH29" s="2">
        <f t="shared" si="15"/>
        <v>6200.4598490048047</v>
      </c>
      <c r="AI29" s="2" t="str">
        <f t="shared" si="15"/>
        <v>N.A.</v>
      </c>
      <c r="AJ29" s="2" t="str">
        <f t="shared" si="15"/>
        <v>N.A.</v>
      </c>
      <c r="AK29" s="2">
        <f t="shared" si="15"/>
        <v>25000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5224.9600912200685</v>
      </c>
      <c r="AQ29" s="13">
        <f t="shared" si="15"/>
        <v>5099.4066636239168</v>
      </c>
      <c r="AR29" s="14">
        <f t="shared" si="15"/>
        <v>5167.911654914973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18618120</v>
      </c>
      <c r="C31" s="2">
        <v>10122800.000000002</v>
      </c>
      <c r="D31" s="2">
        <v>9142430</v>
      </c>
      <c r="E31" s="2"/>
      <c r="F31" s="2">
        <v>3017200</v>
      </c>
      <c r="G31" s="2">
        <v>1050000</v>
      </c>
      <c r="H31" s="2">
        <v>5348700</v>
      </c>
      <c r="I31" s="2"/>
      <c r="J31" s="2">
        <v>0</v>
      </c>
      <c r="K31" s="2"/>
      <c r="L31" s="1">
        <f t="shared" ref="L31" si="21">B31+D31+F31+H31+J31</f>
        <v>36126450</v>
      </c>
      <c r="M31" s="13">
        <f t="shared" ref="M31" si="22">C31+E31+G31+I31+K31</f>
        <v>11172800.000000002</v>
      </c>
      <c r="N31" s="17">
        <f t="shared" ref="N31" si="23">L31+M31</f>
        <v>47299250</v>
      </c>
      <c r="P31" s="4" t="s">
        <v>16</v>
      </c>
      <c r="Q31" s="2">
        <v>3239</v>
      </c>
      <c r="R31" s="2">
        <v>2149</v>
      </c>
      <c r="S31" s="2">
        <v>1499</v>
      </c>
      <c r="T31" s="2">
        <v>0</v>
      </c>
      <c r="U31" s="2">
        <v>409</v>
      </c>
      <c r="V31" s="2">
        <v>42</v>
      </c>
      <c r="W31" s="2">
        <v>1132</v>
      </c>
      <c r="X31" s="2">
        <v>0</v>
      </c>
      <c r="Y31" s="2">
        <v>283</v>
      </c>
      <c r="Z31" s="2">
        <v>0</v>
      </c>
      <c r="AA31" s="1">
        <f t="shared" ref="AA31" si="24">Q31+S31+U31+W31+Y31</f>
        <v>6562</v>
      </c>
      <c r="AB31" s="13">
        <f t="shared" ref="AB31" si="25">R31+T31+V31+X31+Z31</f>
        <v>2191</v>
      </c>
      <c r="AC31" s="14">
        <f t="shared" ref="AC31" si="26">AA31+AB31</f>
        <v>8753</v>
      </c>
      <c r="AE31" s="4" t="s">
        <v>16</v>
      </c>
      <c r="AF31" s="2">
        <f t="shared" si="20"/>
        <v>5748.1074405680765</v>
      </c>
      <c r="AG31" s="2">
        <f t="shared" si="15"/>
        <v>4710.4699860400196</v>
      </c>
      <c r="AH31" s="2">
        <f t="shared" si="15"/>
        <v>6099.0193462308207</v>
      </c>
      <c r="AI31" s="2" t="str">
        <f t="shared" si="15"/>
        <v>N.A.</v>
      </c>
      <c r="AJ31" s="2">
        <f t="shared" si="15"/>
        <v>7377.0171149144253</v>
      </c>
      <c r="AK31" s="2">
        <f t="shared" si="15"/>
        <v>25000</v>
      </c>
      <c r="AL31" s="2">
        <f t="shared" si="15"/>
        <v>4725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5505.4023163669617</v>
      </c>
      <c r="AQ31" s="13">
        <f t="shared" ref="AQ31" si="28">IFERROR(M31/AB31, "N.A.")</f>
        <v>5099.4066636239168</v>
      </c>
      <c r="AR31" s="14">
        <f t="shared" ref="AR31" si="29">IFERROR(N31/AC31, "N.A.")</f>
        <v>5403.7758482805893</v>
      </c>
    </row>
    <row r="32" spans="1:44" ht="15" customHeight="1" thickBot="1" x14ac:dyDescent="0.3">
      <c r="A32" s="5" t="s">
        <v>0</v>
      </c>
      <c r="B32" s="24">
        <f>B31+C31</f>
        <v>28740920</v>
      </c>
      <c r="C32" s="26"/>
      <c r="D32" s="24">
        <f>D31+E31</f>
        <v>9142430</v>
      </c>
      <c r="E32" s="26"/>
      <c r="F32" s="24">
        <f>F31+G31</f>
        <v>4067200</v>
      </c>
      <c r="G32" s="26"/>
      <c r="H32" s="24">
        <f>H31+I31</f>
        <v>5348700</v>
      </c>
      <c r="I32" s="26"/>
      <c r="J32" s="24">
        <f>J31+K31</f>
        <v>0</v>
      </c>
      <c r="K32" s="26"/>
      <c r="L32" s="24">
        <f>L31+M31</f>
        <v>47299250</v>
      </c>
      <c r="M32" s="25"/>
      <c r="N32" s="18">
        <f>B32+D32+F32+H32+J32</f>
        <v>47299250</v>
      </c>
      <c r="P32" s="5" t="s">
        <v>0</v>
      </c>
      <c r="Q32" s="24">
        <f>Q31+R31</f>
        <v>5388</v>
      </c>
      <c r="R32" s="26"/>
      <c r="S32" s="24">
        <f>S31+T31</f>
        <v>1499</v>
      </c>
      <c r="T32" s="26"/>
      <c r="U32" s="24">
        <f>U31+V31</f>
        <v>451</v>
      </c>
      <c r="V32" s="26"/>
      <c r="W32" s="24">
        <f>W31+X31</f>
        <v>1132</v>
      </c>
      <c r="X32" s="26"/>
      <c r="Y32" s="24">
        <f>Y31+Z31</f>
        <v>283</v>
      </c>
      <c r="Z32" s="26"/>
      <c r="AA32" s="24">
        <f>AA31+AB31</f>
        <v>8753</v>
      </c>
      <c r="AB32" s="26"/>
      <c r="AC32" s="19">
        <f>Q32+S32+U32+W32+Y32</f>
        <v>8753</v>
      </c>
      <c r="AE32" s="5" t="s">
        <v>0</v>
      </c>
      <c r="AF32" s="27">
        <f>IFERROR(B32/Q32,"N.A.")</f>
        <v>5334.2464736451375</v>
      </c>
      <c r="AG32" s="28"/>
      <c r="AH32" s="27">
        <f>IFERROR(D32/S32,"N.A.")</f>
        <v>6099.0193462308207</v>
      </c>
      <c r="AI32" s="28"/>
      <c r="AJ32" s="27">
        <f>IFERROR(F32/U32,"N.A.")</f>
        <v>9018.181818181818</v>
      </c>
      <c r="AK32" s="28"/>
      <c r="AL32" s="27">
        <f>IFERROR(H32/W32,"N.A.")</f>
        <v>4725</v>
      </c>
      <c r="AM32" s="28"/>
      <c r="AN32" s="27">
        <f>IFERROR(J32/Y32,"N.A.")</f>
        <v>0</v>
      </c>
      <c r="AO32" s="28"/>
      <c r="AP32" s="27">
        <f>IFERROR(L32/AA32,"N.A.")</f>
        <v>5403.7758482805893</v>
      </c>
      <c r="AQ32" s="28"/>
      <c r="AR32" s="16">
        <f>IFERROR(N32/AC32, "N.A.")</f>
        <v>5403.7758482805893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3611079.9999999995</v>
      </c>
      <c r="C39" s="2"/>
      <c r="D39" s="2"/>
      <c r="E39" s="2"/>
      <c r="F39" s="2">
        <v>1384900</v>
      </c>
      <c r="G39" s="2"/>
      <c r="H39" s="2">
        <v>4385240</v>
      </c>
      <c r="I39" s="2"/>
      <c r="J39" s="2"/>
      <c r="K39" s="2"/>
      <c r="L39" s="1">
        <f>B39+D39+F39+H39+J39</f>
        <v>9381220</v>
      </c>
      <c r="M39" s="13">
        <f>C39+E39+G39+I39+K39</f>
        <v>0</v>
      </c>
      <c r="N39" s="14">
        <f>L39+M39</f>
        <v>9381220</v>
      </c>
      <c r="P39" s="3" t="s">
        <v>12</v>
      </c>
      <c r="Q39" s="2">
        <v>849</v>
      </c>
      <c r="R39" s="2">
        <v>0</v>
      </c>
      <c r="S39" s="2">
        <v>0</v>
      </c>
      <c r="T39" s="2">
        <v>0</v>
      </c>
      <c r="U39" s="2">
        <v>325</v>
      </c>
      <c r="V39" s="2">
        <v>0</v>
      </c>
      <c r="W39" s="2">
        <v>933</v>
      </c>
      <c r="X39" s="2">
        <v>0</v>
      </c>
      <c r="Y39" s="2">
        <v>0</v>
      </c>
      <c r="Z39" s="2">
        <v>0</v>
      </c>
      <c r="AA39" s="1">
        <f>Q39+S39+U39+W39+Y39</f>
        <v>2107</v>
      </c>
      <c r="AB39" s="13">
        <f>R39+T39+V39+X39+Z39</f>
        <v>0</v>
      </c>
      <c r="AC39" s="14">
        <f>AA39+AB39</f>
        <v>2107</v>
      </c>
      <c r="AE39" s="3" t="s">
        <v>12</v>
      </c>
      <c r="AF39" s="2">
        <f>IFERROR(B39/Q39, "N.A.")</f>
        <v>4253.333333333333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4261.2307692307695</v>
      </c>
      <c r="AK39" s="2" t="str">
        <f t="shared" si="30"/>
        <v>N.A.</v>
      </c>
      <c r="AL39" s="2">
        <f t="shared" si="30"/>
        <v>4700.1500535905679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4452.4062648315139</v>
      </c>
      <c r="AQ39" s="13" t="str">
        <f t="shared" si="30"/>
        <v>N.A.</v>
      </c>
      <c r="AR39" s="14">
        <f t="shared" si="30"/>
        <v>4452.4062648315139</v>
      </c>
    </row>
    <row r="40" spans="1:44" ht="15" customHeight="1" thickBot="1" x14ac:dyDescent="0.3">
      <c r="A40" s="3" t="s">
        <v>13</v>
      </c>
      <c r="B40" s="2">
        <v>2677180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2677180</v>
      </c>
      <c r="M40" s="13">
        <f t="shared" si="31"/>
        <v>0</v>
      </c>
      <c r="N40" s="14">
        <f t="shared" ref="N40:N42" si="32">L40+M40</f>
        <v>2677180</v>
      </c>
      <c r="P40" s="3" t="s">
        <v>13</v>
      </c>
      <c r="Q40" s="2">
        <v>283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283</v>
      </c>
      <c r="AB40" s="13">
        <f t="shared" si="33"/>
        <v>0</v>
      </c>
      <c r="AC40" s="14">
        <f t="shared" ref="AC40:AC42" si="34">AA40+AB40</f>
        <v>283</v>
      </c>
      <c r="AE40" s="3" t="s">
        <v>13</v>
      </c>
      <c r="AF40" s="2">
        <f t="shared" ref="AF40:AF43" si="35">IFERROR(B40/Q40, "N.A.")</f>
        <v>9460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9460</v>
      </c>
      <c r="AQ40" s="13" t="str">
        <f t="shared" si="30"/>
        <v>N.A.</v>
      </c>
      <c r="AR40" s="14">
        <f t="shared" si="30"/>
        <v>9460</v>
      </c>
    </row>
    <row r="41" spans="1:44" ht="15" customHeight="1" thickBot="1" x14ac:dyDescent="0.3">
      <c r="A41" s="3" t="s">
        <v>14</v>
      </c>
      <c r="B41" s="2">
        <v>4677320</v>
      </c>
      <c r="C41" s="2">
        <v>9370084</v>
      </c>
      <c r="D41" s="2"/>
      <c r="E41" s="2"/>
      <c r="F41" s="2"/>
      <c r="G41" s="2">
        <v>1050000</v>
      </c>
      <c r="H41" s="2"/>
      <c r="I41" s="2">
        <v>180600</v>
      </c>
      <c r="J41" s="2"/>
      <c r="K41" s="2"/>
      <c r="L41" s="1">
        <f t="shared" si="31"/>
        <v>4677320</v>
      </c>
      <c r="M41" s="13">
        <f t="shared" si="31"/>
        <v>10600684</v>
      </c>
      <c r="N41" s="14">
        <f t="shared" si="32"/>
        <v>15278004</v>
      </c>
      <c r="P41" s="3" t="s">
        <v>14</v>
      </c>
      <c r="Q41" s="2">
        <v>891</v>
      </c>
      <c r="R41" s="2">
        <v>1258</v>
      </c>
      <c r="S41" s="2">
        <v>0</v>
      </c>
      <c r="T41" s="2">
        <v>0</v>
      </c>
      <c r="U41" s="2">
        <v>0</v>
      </c>
      <c r="V41" s="2">
        <v>42</v>
      </c>
      <c r="W41" s="2">
        <v>0</v>
      </c>
      <c r="X41" s="2">
        <v>42</v>
      </c>
      <c r="Y41" s="2">
        <v>0</v>
      </c>
      <c r="Z41" s="2">
        <v>0</v>
      </c>
      <c r="AA41" s="1">
        <f t="shared" si="33"/>
        <v>891</v>
      </c>
      <c r="AB41" s="13">
        <f t="shared" si="33"/>
        <v>1342</v>
      </c>
      <c r="AC41" s="14">
        <f t="shared" si="34"/>
        <v>2233</v>
      </c>
      <c r="AE41" s="3" t="s">
        <v>14</v>
      </c>
      <c r="AF41" s="2">
        <f t="shared" si="35"/>
        <v>5249.5173961840628</v>
      </c>
      <c r="AG41" s="2">
        <f t="shared" si="30"/>
        <v>7448.3974562798094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25000</v>
      </c>
      <c r="AL41" s="2" t="str">
        <f t="shared" si="30"/>
        <v>N.A.</v>
      </c>
      <c r="AM41" s="2">
        <f t="shared" si="30"/>
        <v>4300</v>
      </c>
      <c r="AN41" s="2" t="str">
        <f t="shared" si="30"/>
        <v>N.A.</v>
      </c>
      <c r="AO41" s="2" t="str">
        <f t="shared" si="30"/>
        <v>N.A.</v>
      </c>
      <c r="AP41" s="15">
        <f t="shared" si="30"/>
        <v>5249.5173961840628</v>
      </c>
      <c r="AQ41" s="13">
        <f t="shared" si="30"/>
        <v>7899.168405365127</v>
      </c>
      <c r="AR41" s="14">
        <f t="shared" si="30"/>
        <v>6841.9184952978057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10965580.000000002</v>
      </c>
      <c r="C43" s="2">
        <v>9370084</v>
      </c>
      <c r="D43" s="2"/>
      <c r="E43" s="2"/>
      <c r="F43" s="2">
        <v>1384900</v>
      </c>
      <c r="G43" s="2">
        <v>1050000</v>
      </c>
      <c r="H43" s="2">
        <v>4385240</v>
      </c>
      <c r="I43" s="2">
        <v>180600</v>
      </c>
      <c r="J43" s="2"/>
      <c r="K43" s="2"/>
      <c r="L43" s="1">
        <f t="shared" ref="L43" si="36">B43+D43+F43+H43+J43</f>
        <v>16735720.000000002</v>
      </c>
      <c r="M43" s="13">
        <f t="shared" ref="M43" si="37">C43+E43+G43+I43+K43</f>
        <v>10600684</v>
      </c>
      <c r="N43" s="17">
        <f t="shared" ref="N43" si="38">L43+M43</f>
        <v>27336404</v>
      </c>
      <c r="P43" s="4" t="s">
        <v>16</v>
      </c>
      <c r="Q43" s="2">
        <v>2023</v>
      </c>
      <c r="R43" s="2">
        <v>1258</v>
      </c>
      <c r="S43" s="2">
        <v>0</v>
      </c>
      <c r="T43" s="2">
        <v>0</v>
      </c>
      <c r="U43" s="2">
        <v>325</v>
      </c>
      <c r="V43" s="2">
        <v>42</v>
      </c>
      <c r="W43" s="2">
        <v>933</v>
      </c>
      <c r="X43" s="2">
        <v>42</v>
      </c>
      <c r="Y43" s="2">
        <v>0</v>
      </c>
      <c r="Z43" s="2">
        <v>0</v>
      </c>
      <c r="AA43" s="1">
        <f t="shared" ref="AA43" si="39">Q43+S43+U43+W43+Y43</f>
        <v>3281</v>
      </c>
      <c r="AB43" s="13">
        <f t="shared" ref="AB43" si="40">R43+T43+V43+X43+Z43</f>
        <v>1342</v>
      </c>
      <c r="AC43" s="17">
        <f t="shared" ref="AC43" si="41">AA43+AB43</f>
        <v>4623</v>
      </c>
      <c r="AE43" s="4" t="s">
        <v>16</v>
      </c>
      <c r="AF43" s="2">
        <f t="shared" si="35"/>
        <v>5420.4547701433521</v>
      </c>
      <c r="AG43" s="2">
        <f t="shared" si="30"/>
        <v>7448.3974562798094</v>
      </c>
      <c r="AH43" s="2" t="str">
        <f t="shared" si="30"/>
        <v>N.A.</v>
      </c>
      <c r="AI43" s="2" t="str">
        <f t="shared" si="30"/>
        <v>N.A.</v>
      </c>
      <c r="AJ43" s="2">
        <f t="shared" si="30"/>
        <v>4261.2307692307695</v>
      </c>
      <c r="AK43" s="2">
        <f t="shared" si="30"/>
        <v>25000</v>
      </c>
      <c r="AL43" s="2">
        <f t="shared" si="30"/>
        <v>4700.1500535905679</v>
      </c>
      <c r="AM43" s="2">
        <f t="shared" si="30"/>
        <v>4300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5100.7985370313936</v>
      </c>
      <c r="AQ43" s="13">
        <f t="shared" ref="AQ43" si="43">IFERROR(M43/AB43, "N.A.")</f>
        <v>7899.168405365127</v>
      </c>
      <c r="AR43" s="14">
        <f t="shared" ref="AR43" si="44">IFERROR(N43/AC43, "N.A.")</f>
        <v>5913.1308674021202</v>
      </c>
    </row>
    <row r="44" spans="1:44" ht="15" customHeight="1" thickBot="1" x14ac:dyDescent="0.3">
      <c r="A44" s="5" t="s">
        <v>0</v>
      </c>
      <c r="B44" s="24">
        <f>B43+C43</f>
        <v>20335664</v>
      </c>
      <c r="C44" s="26"/>
      <c r="D44" s="24">
        <f>D43+E43</f>
        <v>0</v>
      </c>
      <c r="E44" s="26"/>
      <c r="F44" s="24">
        <f>F43+G43</f>
        <v>2434900</v>
      </c>
      <c r="G44" s="26"/>
      <c r="H44" s="24">
        <f>H43+I43</f>
        <v>4565840</v>
      </c>
      <c r="I44" s="26"/>
      <c r="J44" s="24">
        <f>J43+K43</f>
        <v>0</v>
      </c>
      <c r="K44" s="26"/>
      <c r="L44" s="24">
        <f>L43+M43</f>
        <v>27336404</v>
      </c>
      <c r="M44" s="25"/>
      <c r="N44" s="18">
        <f>B44+D44+F44+H44+J44</f>
        <v>27336404</v>
      </c>
      <c r="P44" s="5" t="s">
        <v>0</v>
      </c>
      <c r="Q44" s="24">
        <f>Q43+R43</f>
        <v>3281</v>
      </c>
      <c r="R44" s="26"/>
      <c r="S44" s="24">
        <f>S43+T43</f>
        <v>0</v>
      </c>
      <c r="T44" s="26"/>
      <c r="U44" s="24">
        <f>U43+V43</f>
        <v>367</v>
      </c>
      <c r="V44" s="26"/>
      <c r="W44" s="24">
        <f>W43+X43</f>
        <v>975</v>
      </c>
      <c r="X44" s="26"/>
      <c r="Y44" s="24">
        <f>Y43+Z43</f>
        <v>0</v>
      </c>
      <c r="Z44" s="26"/>
      <c r="AA44" s="24">
        <f>AA43+AB43</f>
        <v>4623</v>
      </c>
      <c r="AB44" s="25"/>
      <c r="AC44" s="18">
        <f>Q44+S44+U44+W44+Y44</f>
        <v>4623</v>
      </c>
      <c r="AE44" s="5" t="s">
        <v>0</v>
      </c>
      <c r="AF44" s="27">
        <f>IFERROR(B44/Q44,"N.A.")</f>
        <v>6198.0079244132885</v>
      </c>
      <c r="AG44" s="28"/>
      <c r="AH44" s="27" t="str">
        <f>IFERROR(D44/S44,"N.A.")</f>
        <v>N.A.</v>
      </c>
      <c r="AI44" s="28"/>
      <c r="AJ44" s="27">
        <f>IFERROR(F44/U44,"N.A.")</f>
        <v>6634.6049046321523</v>
      </c>
      <c r="AK44" s="28"/>
      <c r="AL44" s="27">
        <f>IFERROR(H44/W44,"N.A.")</f>
        <v>4682.9128205128209</v>
      </c>
      <c r="AM44" s="28"/>
      <c r="AN44" s="27" t="str">
        <f>IFERROR(J44/Y44,"N.A.")</f>
        <v>N.A.</v>
      </c>
      <c r="AO44" s="28"/>
      <c r="AP44" s="27">
        <f>IFERROR(L44/AA44,"N.A.")</f>
        <v>5913.1308674021202</v>
      </c>
      <c r="AQ44" s="28"/>
      <c r="AR44" s="16">
        <f>IFERROR(N44/AC44, "N.A.")</f>
        <v>5913.1308674021202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21639583.000000007</v>
      </c>
      <c r="C15" s="2"/>
      <c r="D15" s="2">
        <v>10800522</v>
      </c>
      <c r="E15" s="2"/>
      <c r="F15" s="2">
        <v>26625114.999999996</v>
      </c>
      <c r="G15" s="2"/>
      <c r="H15" s="2">
        <v>80043799.000000015</v>
      </c>
      <c r="I15" s="2"/>
      <c r="J15" s="2">
        <v>0</v>
      </c>
      <c r="K15" s="2"/>
      <c r="L15" s="1">
        <f>B15+D15+F15+H15+J15</f>
        <v>139109019</v>
      </c>
      <c r="M15" s="13">
        <f>C15+E15+G15+I15+K15</f>
        <v>0</v>
      </c>
      <c r="N15" s="14">
        <f>L15+M15</f>
        <v>139109019</v>
      </c>
      <c r="P15" s="3" t="s">
        <v>12</v>
      </c>
      <c r="Q15" s="2">
        <v>6328</v>
      </c>
      <c r="R15" s="2">
        <v>0</v>
      </c>
      <c r="S15" s="2">
        <v>2679</v>
      </c>
      <c r="T15" s="2">
        <v>0</v>
      </c>
      <c r="U15" s="2">
        <v>5157</v>
      </c>
      <c r="V15" s="2">
        <v>0</v>
      </c>
      <c r="W15" s="2">
        <v>29070</v>
      </c>
      <c r="X15" s="2">
        <v>0</v>
      </c>
      <c r="Y15" s="2">
        <v>4786</v>
      </c>
      <c r="Z15" s="2">
        <v>0</v>
      </c>
      <c r="AA15" s="1">
        <f>Q15+S15+U15+W15+Y15</f>
        <v>48020</v>
      </c>
      <c r="AB15" s="13">
        <f>R15+T15+V15+X15+Z15</f>
        <v>0</v>
      </c>
      <c r="AC15" s="14">
        <f>AA15+AB15</f>
        <v>48020</v>
      </c>
      <c r="AE15" s="3" t="s">
        <v>12</v>
      </c>
      <c r="AF15" s="2">
        <f>IFERROR(B15/Q15, "N.A.")</f>
        <v>3419.6559734513285</v>
      </c>
      <c r="AG15" s="2" t="str">
        <f t="shared" ref="AG15:AR19" si="0">IFERROR(C15/R15, "N.A.")</f>
        <v>N.A.</v>
      </c>
      <c r="AH15" s="2">
        <f t="shared" si="0"/>
        <v>4031.5498320268757</v>
      </c>
      <c r="AI15" s="2" t="str">
        <f t="shared" si="0"/>
        <v>N.A.</v>
      </c>
      <c r="AJ15" s="2">
        <f t="shared" si="0"/>
        <v>5162.9076982741899</v>
      </c>
      <c r="AK15" s="2" t="str">
        <f t="shared" si="0"/>
        <v>N.A.</v>
      </c>
      <c r="AL15" s="2">
        <f t="shared" si="0"/>
        <v>2753.4846577227386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2896.8975218658893</v>
      </c>
      <c r="AQ15" s="13" t="str">
        <f t="shared" si="0"/>
        <v>N.A.</v>
      </c>
      <c r="AR15" s="14">
        <f t="shared" si="0"/>
        <v>2896.8975218658893</v>
      </c>
    </row>
    <row r="16" spans="1:44" ht="15" customHeight="1" thickBot="1" x14ac:dyDescent="0.3">
      <c r="A16" s="3" t="s">
        <v>13</v>
      </c>
      <c r="B16" s="2">
        <v>16356196.999999998</v>
      </c>
      <c r="C16" s="2">
        <v>810120</v>
      </c>
      <c r="D16" s="2">
        <v>1694458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18050655</v>
      </c>
      <c r="M16" s="13">
        <f t="shared" si="1"/>
        <v>810120</v>
      </c>
      <c r="N16" s="14">
        <f t="shared" ref="N16:N18" si="2">L16+M16</f>
        <v>18860775</v>
      </c>
      <c r="P16" s="3" t="s">
        <v>13</v>
      </c>
      <c r="Q16" s="2">
        <v>8322</v>
      </c>
      <c r="R16" s="2">
        <v>314</v>
      </c>
      <c r="S16" s="2">
        <v>989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9311</v>
      </c>
      <c r="AB16" s="13">
        <f t="shared" si="3"/>
        <v>314</v>
      </c>
      <c r="AC16" s="14">
        <f t="shared" ref="AC16:AC18" si="4">AA16+AB16</f>
        <v>9625</v>
      </c>
      <c r="AE16" s="3" t="s">
        <v>13</v>
      </c>
      <c r="AF16" s="2">
        <f t="shared" ref="AF16:AF19" si="5">IFERROR(B16/Q16, "N.A.")</f>
        <v>1965.4166065849554</v>
      </c>
      <c r="AG16" s="2">
        <f t="shared" si="0"/>
        <v>2580</v>
      </c>
      <c r="AH16" s="2">
        <f t="shared" si="0"/>
        <v>1713.304347826087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1938.6376329073139</v>
      </c>
      <c r="AQ16" s="13">
        <f t="shared" si="0"/>
        <v>2580</v>
      </c>
      <c r="AR16" s="14">
        <f t="shared" si="0"/>
        <v>1959.561038961039</v>
      </c>
    </row>
    <row r="17" spans="1:44" ht="15" customHeight="1" thickBot="1" x14ac:dyDescent="0.3">
      <c r="A17" s="3" t="s">
        <v>14</v>
      </c>
      <c r="B17" s="2">
        <v>79637370.000000015</v>
      </c>
      <c r="C17" s="2">
        <v>533674830</v>
      </c>
      <c r="D17" s="2">
        <v>32070772.000000004</v>
      </c>
      <c r="E17" s="2">
        <v>5222000</v>
      </c>
      <c r="F17" s="2"/>
      <c r="G17" s="2">
        <v>13500280</v>
      </c>
      <c r="H17" s="2"/>
      <c r="I17" s="2">
        <v>12200249.999999998</v>
      </c>
      <c r="J17" s="2">
        <v>0</v>
      </c>
      <c r="K17" s="2"/>
      <c r="L17" s="1">
        <f t="shared" si="1"/>
        <v>111708142.00000001</v>
      </c>
      <c r="M17" s="13">
        <f t="shared" si="1"/>
        <v>564597360</v>
      </c>
      <c r="N17" s="14">
        <f t="shared" si="2"/>
        <v>676305502</v>
      </c>
      <c r="P17" s="3" t="s">
        <v>14</v>
      </c>
      <c r="Q17" s="2">
        <v>24409</v>
      </c>
      <c r="R17" s="2">
        <v>80172</v>
      </c>
      <c r="S17" s="2">
        <v>5498</v>
      </c>
      <c r="T17" s="2">
        <v>1438</v>
      </c>
      <c r="U17" s="2">
        <v>0</v>
      </c>
      <c r="V17" s="2">
        <v>3787</v>
      </c>
      <c r="W17" s="2">
        <v>0</v>
      </c>
      <c r="X17" s="2">
        <v>2397</v>
      </c>
      <c r="Y17" s="2">
        <v>3459</v>
      </c>
      <c r="Z17" s="2">
        <v>0</v>
      </c>
      <c r="AA17" s="1">
        <f t="shared" si="3"/>
        <v>33366</v>
      </c>
      <c r="AB17" s="13">
        <f t="shared" si="3"/>
        <v>87794</v>
      </c>
      <c r="AC17" s="14">
        <f t="shared" si="4"/>
        <v>121160</v>
      </c>
      <c r="AE17" s="3" t="s">
        <v>14</v>
      </c>
      <c r="AF17" s="2">
        <f t="shared" si="5"/>
        <v>3262.6232127493963</v>
      </c>
      <c r="AG17" s="2">
        <f t="shared" si="0"/>
        <v>6656.6236341864987</v>
      </c>
      <c r="AH17" s="2">
        <f t="shared" si="0"/>
        <v>5833.1706074936346</v>
      </c>
      <c r="AI17" s="2">
        <f t="shared" si="0"/>
        <v>3631.4325452016692</v>
      </c>
      <c r="AJ17" s="2" t="str">
        <f t="shared" si="0"/>
        <v>N.A.</v>
      </c>
      <c r="AK17" s="2">
        <f t="shared" si="0"/>
        <v>3564.9009770266703</v>
      </c>
      <c r="AL17" s="2" t="str">
        <f t="shared" si="0"/>
        <v>N.A.</v>
      </c>
      <c r="AM17" s="2">
        <f t="shared" si="0"/>
        <v>5089.7997496871085</v>
      </c>
      <c r="AN17" s="2">
        <f t="shared" si="0"/>
        <v>0</v>
      </c>
      <c r="AO17" s="2" t="str">
        <f t="shared" si="0"/>
        <v>N.A.</v>
      </c>
      <c r="AP17" s="15">
        <f t="shared" si="0"/>
        <v>3347.9632560091113</v>
      </c>
      <c r="AQ17" s="13">
        <f t="shared" si="0"/>
        <v>6430.9333211836802</v>
      </c>
      <c r="AR17" s="14">
        <f t="shared" si="0"/>
        <v>5581.9206173654675</v>
      </c>
    </row>
    <row r="18" spans="1:44" ht="15" customHeight="1" thickBot="1" x14ac:dyDescent="0.3">
      <c r="A18" s="3" t="s">
        <v>15</v>
      </c>
      <c r="B18" s="2">
        <v>13659455.999999993</v>
      </c>
      <c r="C18" s="2">
        <v>1650340.0000000002</v>
      </c>
      <c r="D18" s="2">
        <v>5098902.0000000009</v>
      </c>
      <c r="E18" s="2">
        <v>1871575.0000000002</v>
      </c>
      <c r="F18" s="2"/>
      <c r="G18" s="2">
        <v>8668047</v>
      </c>
      <c r="H18" s="2">
        <v>4620226.0000000019</v>
      </c>
      <c r="I18" s="2"/>
      <c r="J18" s="2">
        <v>0</v>
      </c>
      <c r="K18" s="2"/>
      <c r="L18" s="1">
        <f t="shared" si="1"/>
        <v>23378583.999999993</v>
      </c>
      <c r="M18" s="13">
        <f t="shared" si="1"/>
        <v>12189962</v>
      </c>
      <c r="N18" s="14">
        <f t="shared" si="2"/>
        <v>35568545.999999993</v>
      </c>
      <c r="P18" s="3" t="s">
        <v>15</v>
      </c>
      <c r="Q18" s="2">
        <v>5436</v>
      </c>
      <c r="R18" s="2">
        <v>386</v>
      </c>
      <c r="S18" s="2">
        <v>1123</v>
      </c>
      <c r="T18" s="2">
        <v>605</v>
      </c>
      <c r="U18" s="2">
        <v>0</v>
      </c>
      <c r="V18" s="2">
        <v>1950</v>
      </c>
      <c r="W18" s="2">
        <v>8032</v>
      </c>
      <c r="X18" s="2">
        <v>0</v>
      </c>
      <c r="Y18" s="2">
        <v>2254</v>
      </c>
      <c r="Z18" s="2">
        <v>0</v>
      </c>
      <c r="AA18" s="1">
        <f t="shared" si="3"/>
        <v>16845</v>
      </c>
      <c r="AB18" s="13">
        <f t="shared" si="3"/>
        <v>2941</v>
      </c>
      <c r="AC18" s="17">
        <f t="shared" si="4"/>
        <v>19786</v>
      </c>
      <c r="AE18" s="3" t="s">
        <v>15</v>
      </c>
      <c r="AF18" s="2">
        <f t="shared" si="5"/>
        <v>2512.7770419426033</v>
      </c>
      <c r="AG18" s="2">
        <f t="shared" si="0"/>
        <v>4275.4922279792754</v>
      </c>
      <c r="AH18" s="2">
        <f t="shared" si="0"/>
        <v>4540.429207479965</v>
      </c>
      <c r="AI18" s="2">
        <f t="shared" si="0"/>
        <v>3093.5123966942151</v>
      </c>
      <c r="AJ18" s="2" t="str">
        <f t="shared" si="0"/>
        <v>N.A.</v>
      </c>
      <c r="AK18" s="2">
        <f t="shared" si="0"/>
        <v>4445.1523076923077</v>
      </c>
      <c r="AL18" s="2">
        <f t="shared" si="0"/>
        <v>575.22734063745042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1387.8648857227658</v>
      </c>
      <c r="AQ18" s="13">
        <f t="shared" si="0"/>
        <v>4144.8357701462091</v>
      </c>
      <c r="AR18" s="14">
        <f t="shared" si="0"/>
        <v>1797.662286465177</v>
      </c>
    </row>
    <row r="19" spans="1:44" ht="15" customHeight="1" thickBot="1" x14ac:dyDescent="0.3">
      <c r="A19" s="4" t="s">
        <v>16</v>
      </c>
      <c r="B19" s="2">
        <v>131292605.99999999</v>
      </c>
      <c r="C19" s="2">
        <v>536135290</v>
      </c>
      <c r="D19" s="2">
        <v>49664654.000000022</v>
      </c>
      <c r="E19" s="2">
        <v>7093575</v>
      </c>
      <c r="F19" s="2">
        <v>26625114.999999996</v>
      </c>
      <c r="G19" s="2">
        <v>22168326.999999996</v>
      </c>
      <c r="H19" s="2">
        <v>84664025.00000003</v>
      </c>
      <c r="I19" s="2">
        <v>12200249.999999998</v>
      </c>
      <c r="J19" s="2">
        <v>0</v>
      </c>
      <c r="K19" s="2"/>
      <c r="L19" s="1">
        <f t="shared" ref="L19" si="6">B19+D19+F19+H19+J19</f>
        <v>292246400</v>
      </c>
      <c r="M19" s="13">
        <f t="shared" ref="M19" si="7">C19+E19+G19+I19+K19</f>
        <v>577597442</v>
      </c>
      <c r="N19" s="17">
        <f t="shared" ref="N19" si="8">L19+M19</f>
        <v>869843842</v>
      </c>
      <c r="P19" s="4" t="s">
        <v>16</v>
      </c>
      <c r="Q19" s="2">
        <v>44495</v>
      </c>
      <c r="R19" s="2">
        <v>80872</v>
      </c>
      <c r="S19" s="2">
        <v>10289</v>
      </c>
      <c r="T19" s="2">
        <v>2043</v>
      </c>
      <c r="U19" s="2">
        <v>5157</v>
      </c>
      <c r="V19" s="2">
        <v>5737</v>
      </c>
      <c r="W19" s="2">
        <v>37102</v>
      </c>
      <c r="X19" s="2">
        <v>2397</v>
      </c>
      <c r="Y19" s="2">
        <v>10499</v>
      </c>
      <c r="Z19" s="2">
        <v>0</v>
      </c>
      <c r="AA19" s="1">
        <f t="shared" ref="AA19" si="9">Q19+S19+U19+W19+Y19</f>
        <v>107542</v>
      </c>
      <c r="AB19" s="13">
        <f t="shared" ref="AB19" si="10">R19+T19+V19+X19+Z19</f>
        <v>91049</v>
      </c>
      <c r="AC19" s="14">
        <f t="shared" ref="AC19" si="11">AA19+AB19</f>
        <v>198591</v>
      </c>
      <c r="AE19" s="4" t="s">
        <v>16</v>
      </c>
      <c r="AF19" s="2">
        <f t="shared" si="5"/>
        <v>2950.7271828295311</v>
      </c>
      <c r="AG19" s="2">
        <f t="shared" si="0"/>
        <v>6629.4303343555248</v>
      </c>
      <c r="AH19" s="2">
        <f t="shared" si="0"/>
        <v>4826.9660802799126</v>
      </c>
      <c r="AI19" s="2">
        <f t="shared" si="0"/>
        <v>3472.136563876652</v>
      </c>
      <c r="AJ19" s="2">
        <f t="shared" si="0"/>
        <v>5162.9076982741899</v>
      </c>
      <c r="AK19" s="2">
        <f t="shared" si="0"/>
        <v>3864.0974376852005</v>
      </c>
      <c r="AL19" s="2">
        <f t="shared" si="0"/>
        <v>2281.9261764864436</v>
      </c>
      <c r="AM19" s="2">
        <f t="shared" si="0"/>
        <v>5089.7997496871085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2717.5094381729928</v>
      </c>
      <c r="AQ19" s="13">
        <f t="shared" ref="AQ19" si="13">IFERROR(M19/AB19, "N.A.")</f>
        <v>6343.8087403486034</v>
      </c>
      <c r="AR19" s="14">
        <f t="shared" ref="AR19" si="14">IFERROR(N19/AC19, "N.A.")</f>
        <v>4380.0768514182419</v>
      </c>
    </row>
    <row r="20" spans="1:44" ht="15" customHeight="1" thickBot="1" x14ac:dyDescent="0.3">
      <c r="A20" s="5" t="s">
        <v>0</v>
      </c>
      <c r="B20" s="24">
        <f>B19+C19</f>
        <v>667427896</v>
      </c>
      <c r="C20" s="26"/>
      <c r="D20" s="24">
        <f>D19+E19</f>
        <v>56758229.000000022</v>
      </c>
      <c r="E20" s="26"/>
      <c r="F20" s="24">
        <f>F19+G19</f>
        <v>48793441.999999993</v>
      </c>
      <c r="G20" s="26"/>
      <c r="H20" s="24">
        <f>H19+I19</f>
        <v>96864275.00000003</v>
      </c>
      <c r="I20" s="26"/>
      <c r="J20" s="24">
        <f>J19+K19</f>
        <v>0</v>
      </c>
      <c r="K20" s="26"/>
      <c r="L20" s="24">
        <f>L19+M19</f>
        <v>869843842</v>
      </c>
      <c r="M20" s="25"/>
      <c r="N20" s="18">
        <f>B20+D20+F20+H20+J20</f>
        <v>869843842</v>
      </c>
      <c r="P20" s="5" t="s">
        <v>0</v>
      </c>
      <c r="Q20" s="24">
        <f>Q19+R19</f>
        <v>125367</v>
      </c>
      <c r="R20" s="26"/>
      <c r="S20" s="24">
        <f>S19+T19</f>
        <v>12332</v>
      </c>
      <c r="T20" s="26"/>
      <c r="U20" s="24">
        <f>U19+V19</f>
        <v>10894</v>
      </c>
      <c r="V20" s="26"/>
      <c r="W20" s="24">
        <f>W19+X19</f>
        <v>39499</v>
      </c>
      <c r="X20" s="26"/>
      <c r="Y20" s="24">
        <f>Y19+Z19</f>
        <v>10499</v>
      </c>
      <c r="Z20" s="26"/>
      <c r="AA20" s="24">
        <f>AA19+AB19</f>
        <v>198591</v>
      </c>
      <c r="AB20" s="26"/>
      <c r="AC20" s="19">
        <f>Q20+S20+U20+W20+Y20</f>
        <v>198591</v>
      </c>
      <c r="AE20" s="5" t="s">
        <v>0</v>
      </c>
      <c r="AF20" s="27">
        <f>IFERROR(B20/Q20,"N.A.")</f>
        <v>5323.7925131812999</v>
      </c>
      <c r="AG20" s="28"/>
      <c r="AH20" s="27">
        <f>IFERROR(D20/S20,"N.A.")</f>
        <v>4602.5161368796644</v>
      </c>
      <c r="AI20" s="28"/>
      <c r="AJ20" s="27">
        <f>IFERROR(F20/U20,"N.A.")</f>
        <v>4478.9280337800619</v>
      </c>
      <c r="AK20" s="28"/>
      <c r="AL20" s="27">
        <f>IFERROR(H20/W20,"N.A.")</f>
        <v>2452.3222106888788</v>
      </c>
      <c r="AM20" s="28"/>
      <c r="AN20" s="27">
        <f>IFERROR(J20/Y20,"N.A.")</f>
        <v>0</v>
      </c>
      <c r="AO20" s="28"/>
      <c r="AP20" s="27">
        <f>IFERROR(L20/AA20,"N.A.")</f>
        <v>4380.0768514182419</v>
      </c>
      <c r="AQ20" s="28"/>
      <c r="AR20" s="16">
        <f>IFERROR(N20/AC20, "N.A.")</f>
        <v>4380.0768514182419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20511263.000000004</v>
      </c>
      <c r="C27" s="2"/>
      <c r="D27" s="2">
        <v>10475441.999999998</v>
      </c>
      <c r="E27" s="2"/>
      <c r="F27" s="2">
        <v>23145339.999999996</v>
      </c>
      <c r="G27" s="2"/>
      <c r="H27" s="2">
        <v>50514103.999999993</v>
      </c>
      <c r="I27" s="2"/>
      <c r="J27" s="2">
        <v>0</v>
      </c>
      <c r="K27" s="2"/>
      <c r="L27" s="1">
        <f>B27+D27+F27+H27+J27</f>
        <v>104646149</v>
      </c>
      <c r="M27" s="13">
        <f>C27+E27+G27+I27+K27</f>
        <v>0</v>
      </c>
      <c r="N27" s="14">
        <f>L27+M27</f>
        <v>104646149</v>
      </c>
      <c r="P27" s="3" t="s">
        <v>12</v>
      </c>
      <c r="Q27" s="2">
        <v>5744</v>
      </c>
      <c r="R27" s="2">
        <v>0</v>
      </c>
      <c r="S27" s="2">
        <v>2616</v>
      </c>
      <c r="T27" s="2">
        <v>0</v>
      </c>
      <c r="U27" s="2">
        <v>4670</v>
      </c>
      <c r="V27" s="2">
        <v>0</v>
      </c>
      <c r="W27" s="2">
        <v>10907</v>
      </c>
      <c r="X27" s="2">
        <v>0</v>
      </c>
      <c r="Y27" s="2">
        <v>1716</v>
      </c>
      <c r="Z27" s="2">
        <v>0</v>
      </c>
      <c r="AA27" s="1">
        <f>Q27+S27+U27+W27+Y27</f>
        <v>25653</v>
      </c>
      <c r="AB27" s="13">
        <f>R27+T27+V27+X27+Z27</f>
        <v>0</v>
      </c>
      <c r="AC27" s="14">
        <f>AA27+AB27</f>
        <v>25653</v>
      </c>
      <c r="AE27" s="3" t="s">
        <v>12</v>
      </c>
      <c r="AF27" s="2">
        <f>IFERROR(B27/Q27, "N.A.")</f>
        <v>3570.9023328690814</v>
      </c>
      <c r="AG27" s="2" t="str">
        <f t="shared" ref="AG27:AR31" si="15">IFERROR(C27/R27, "N.A.")</f>
        <v>N.A.</v>
      </c>
      <c r="AH27" s="2">
        <f t="shared" si="15"/>
        <v>4004.3738532110083</v>
      </c>
      <c r="AI27" s="2" t="str">
        <f t="shared" si="15"/>
        <v>N.A.</v>
      </c>
      <c r="AJ27" s="2">
        <f t="shared" si="15"/>
        <v>4956.175588865096</v>
      </c>
      <c r="AK27" s="2" t="str">
        <f t="shared" si="15"/>
        <v>N.A.</v>
      </c>
      <c r="AL27" s="2">
        <f t="shared" si="15"/>
        <v>4631.3472082149074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4079.2947803375823</v>
      </c>
      <c r="AQ27" s="13" t="str">
        <f t="shared" si="15"/>
        <v>N.A.</v>
      </c>
      <c r="AR27" s="14">
        <f t="shared" si="15"/>
        <v>4079.2947803375823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47278772.000000007</v>
      </c>
      <c r="C29" s="2">
        <v>318687113.99999982</v>
      </c>
      <c r="D29" s="2">
        <v>25575779.999999996</v>
      </c>
      <c r="E29" s="2">
        <v>5222000</v>
      </c>
      <c r="F29" s="2"/>
      <c r="G29" s="2">
        <v>12159380</v>
      </c>
      <c r="H29" s="2"/>
      <c r="I29" s="2">
        <v>9390300</v>
      </c>
      <c r="J29" s="2">
        <v>0</v>
      </c>
      <c r="K29" s="2"/>
      <c r="L29" s="1">
        <f t="shared" si="16"/>
        <v>72854552</v>
      </c>
      <c r="M29" s="13">
        <f t="shared" si="16"/>
        <v>345458793.99999982</v>
      </c>
      <c r="N29" s="14">
        <f t="shared" si="17"/>
        <v>418313345.99999982</v>
      </c>
      <c r="P29" s="3" t="s">
        <v>14</v>
      </c>
      <c r="Q29" s="2">
        <v>12836</v>
      </c>
      <c r="R29" s="2">
        <v>48070</v>
      </c>
      <c r="S29" s="2">
        <v>3842</v>
      </c>
      <c r="T29" s="2">
        <v>1438</v>
      </c>
      <c r="U29" s="2">
        <v>0</v>
      </c>
      <c r="V29" s="2">
        <v>3012</v>
      </c>
      <c r="W29" s="2">
        <v>0</v>
      </c>
      <c r="X29" s="2">
        <v>1411</v>
      </c>
      <c r="Y29" s="2">
        <v>715</v>
      </c>
      <c r="Z29" s="2">
        <v>0</v>
      </c>
      <c r="AA29" s="1">
        <f t="shared" si="18"/>
        <v>17393</v>
      </c>
      <c r="AB29" s="13">
        <f t="shared" si="18"/>
        <v>53931</v>
      </c>
      <c r="AC29" s="14">
        <f t="shared" si="19"/>
        <v>71324</v>
      </c>
      <c r="AE29" s="3" t="s">
        <v>14</v>
      </c>
      <c r="AF29" s="2">
        <f t="shared" si="20"/>
        <v>3683.2947958865698</v>
      </c>
      <c r="AG29" s="2">
        <f t="shared" si="15"/>
        <v>6629.6466403162021</v>
      </c>
      <c r="AH29" s="2">
        <f t="shared" si="15"/>
        <v>6656.8922436231123</v>
      </c>
      <c r="AI29" s="2">
        <f t="shared" si="15"/>
        <v>3631.4325452016692</v>
      </c>
      <c r="AJ29" s="2" t="str">
        <f t="shared" si="15"/>
        <v>N.A.</v>
      </c>
      <c r="AK29" s="2">
        <f t="shared" si="15"/>
        <v>4036.9787516600268</v>
      </c>
      <c r="AL29" s="2" t="str">
        <f t="shared" si="15"/>
        <v>N.A.</v>
      </c>
      <c r="AM29" s="2">
        <f t="shared" si="15"/>
        <v>6655.0673281360741</v>
      </c>
      <c r="AN29" s="2">
        <f t="shared" si="15"/>
        <v>0</v>
      </c>
      <c r="AO29" s="2" t="str">
        <f t="shared" si="15"/>
        <v>N.A.</v>
      </c>
      <c r="AP29" s="15">
        <f t="shared" si="15"/>
        <v>4188.728338986949</v>
      </c>
      <c r="AQ29" s="13">
        <f t="shared" si="15"/>
        <v>6405.5699690345036</v>
      </c>
      <c r="AR29" s="14">
        <f t="shared" si="15"/>
        <v>5864.9731647131375</v>
      </c>
    </row>
    <row r="30" spans="1:44" ht="15" customHeight="1" thickBot="1" x14ac:dyDescent="0.3">
      <c r="A30" s="3" t="s">
        <v>15</v>
      </c>
      <c r="B30" s="2">
        <v>13184735.999999991</v>
      </c>
      <c r="C30" s="2">
        <v>1433620.0000000002</v>
      </c>
      <c r="D30" s="2">
        <v>4987902</v>
      </c>
      <c r="E30" s="2">
        <v>1871575.0000000002</v>
      </c>
      <c r="F30" s="2"/>
      <c r="G30" s="2">
        <v>8668047</v>
      </c>
      <c r="H30" s="2">
        <v>4387854.0000000019</v>
      </c>
      <c r="I30" s="2"/>
      <c r="J30" s="2">
        <v>0</v>
      </c>
      <c r="K30" s="2"/>
      <c r="L30" s="1">
        <f t="shared" si="16"/>
        <v>22560491.999999993</v>
      </c>
      <c r="M30" s="13">
        <f t="shared" si="16"/>
        <v>11973242</v>
      </c>
      <c r="N30" s="14">
        <f t="shared" si="17"/>
        <v>34533733.999999993</v>
      </c>
      <c r="P30" s="3" t="s">
        <v>15</v>
      </c>
      <c r="Q30" s="2">
        <v>5298</v>
      </c>
      <c r="R30" s="2">
        <v>326</v>
      </c>
      <c r="S30" s="2">
        <v>1049</v>
      </c>
      <c r="T30" s="2">
        <v>605</v>
      </c>
      <c r="U30" s="2">
        <v>0</v>
      </c>
      <c r="V30" s="2">
        <v>1950</v>
      </c>
      <c r="W30" s="2">
        <v>7548</v>
      </c>
      <c r="X30" s="2">
        <v>0</v>
      </c>
      <c r="Y30" s="2">
        <v>1596</v>
      </c>
      <c r="Z30" s="2">
        <v>0</v>
      </c>
      <c r="AA30" s="1">
        <f t="shared" si="18"/>
        <v>15491</v>
      </c>
      <c r="AB30" s="13">
        <f t="shared" si="18"/>
        <v>2881</v>
      </c>
      <c r="AC30" s="17">
        <f t="shared" si="19"/>
        <v>18372</v>
      </c>
      <c r="AE30" s="3" t="s">
        <v>15</v>
      </c>
      <c r="AF30" s="2">
        <f t="shared" si="20"/>
        <v>2488.6251415628521</v>
      </c>
      <c r="AG30" s="2">
        <f t="shared" si="15"/>
        <v>4397.6073619631907</v>
      </c>
      <c r="AH30" s="2">
        <f t="shared" si="15"/>
        <v>4754.9113441372738</v>
      </c>
      <c r="AI30" s="2">
        <f t="shared" si="15"/>
        <v>3093.5123966942151</v>
      </c>
      <c r="AJ30" s="2" t="str">
        <f t="shared" si="15"/>
        <v>N.A.</v>
      </c>
      <c r="AK30" s="2">
        <f t="shared" si="15"/>
        <v>4445.1523076923077</v>
      </c>
      <c r="AL30" s="2">
        <f t="shared" si="15"/>
        <v>581.32670906200337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1456.36124201149</v>
      </c>
      <c r="AQ30" s="13">
        <f t="shared" si="15"/>
        <v>4155.9326622700455</v>
      </c>
      <c r="AR30" s="14">
        <f t="shared" si="15"/>
        <v>1879.6937731330281</v>
      </c>
    </row>
    <row r="31" spans="1:44" ht="15" customHeight="1" thickBot="1" x14ac:dyDescent="0.3">
      <c r="A31" s="4" t="s">
        <v>16</v>
      </c>
      <c r="B31" s="2">
        <v>80974771</v>
      </c>
      <c r="C31" s="2">
        <v>320120734</v>
      </c>
      <c r="D31" s="2">
        <v>41039124</v>
      </c>
      <c r="E31" s="2">
        <v>7093575</v>
      </c>
      <c r="F31" s="2">
        <v>23145339.999999996</v>
      </c>
      <c r="G31" s="2">
        <v>20827426.999999996</v>
      </c>
      <c r="H31" s="2">
        <v>54901958</v>
      </c>
      <c r="I31" s="2">
        <v>9390300</v>
      </c>
      <c r="J31" s="2">
        <v>0</v>
      </c>
      <c r="K31" s="2"/>
      <c r="L31" s="1">
        <f t="shared" ref="L31" si="21">B31+D31+F31+H31+J31</f>
        <v>200061193</v>
      </c>
      <c r="M31" s="13">
        <f t="shared" ref="M31" si="22">C31+E31+G31+I31+K31</f>
        <v>357432036</v>
      </c>
      <c r="N31" s="17">
        <f t="shared" ref="N31" si="23">L31+M31</f>
        <v>557493229</v>
      </c>
      <c r="P31" s="4" t="s">
        <v>16</v>
      </c>
      <c r="Q31" s="2">
        <v>23878</v>
      </c>
      <c r="R31" s="2">
        <v>48396</v>
      </c>
      <c r="S31" s="2">
        <v>7507</v>
      </c>
      <c r="T31" s="2">
        <v>2043</v>
      </c>
      <c r="U31" s="2">
        <v>4670</v>
      </c>
      <c r="V31" s="2">
        <v>4962</v>
      </c>
      <c r="W31" s="2">
        <v>18455</v>
      </c>
      <c r="X31" s="2">
        <v>1411</v>
      </c>
      <c r="Y31" s="2">
        <v>4027</v>
      </c>
      <c r="Z31" s="2">
        <v>0</v>
      </c>
      <c r="AA31" s="1">
        <f t="shared" ref="AA31" si="24">Q31+S31+U31+W31+Y31</f>
        <v>58537</v>
      </c>
      <c r="AB31" s="13">
        <f t="shared" ref="AB31" si="25">R31+T31+V31+X31+Z31</f>
        <v>56812</v>
      </c>
      <c r="AC31" s="14">
        <f t="shared" ref="AC31" si="26">AA31+AB31</f>
        <v>115349</v>
      </c>
      <c r="AE31" s="4" t="s">
        <v>16</v>
      </c>
      <c r="AF31" s="2">
        <f t="shared" si="20"/>
        <v>3391.1873272468379</v>
      </c>
      <c r="AG31" s="2">
        <f t="shared" si="15"/>
        <v>6614.6114141664602</v>
      </c>
      <c r="AH31" s="2">
        <f t="shared" si="15"/>
        <v>5466.780871186892</v>
      </c>
      <c r="AI31" s="2">
        <f t="shared" si="15"/>
        <v>3472.136563876652</v>
      </c>
      <c r="AJ31" s="2">
        <f t="shared" si="15"/>
        <v>4956.175588865096</v>
      </c>
      <c r="AK31" s="2">
        <f t="shared" si="15"/>
        <v>4197.3855300282139</v>
      </c>
      <c r="AL31" s="2">
        <f t="shared" si="15"/>
        <v>2974.9096721755623</v>
      </c>
      <c r="AM31" s="2">
        <f t="shared" si="15"/>
        <v>6655.0673281360741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3417.6878384611441</v>
      </c>
      <c r="AQ31" s="13">
        <f t="shared" ref="AQ31" si="28">IFERROR(M31/AB31, "N.A.")</f>
        <v>6291.4883475322113</v>
      </c>
      <c r="AR31" s="14">
        <f t="shared" ref="AR31" si="29">IFERROR(N31/AC31, "N.A.")</f>
        <v>4833.0998014720544</v>
      </c>
    </row>
    <row r="32" spans="1:44" ht="15" customHeight="1" thickBot="1" x14ac:dyDescent="0.3">
      <c r="A32" s="5" t="s">
        <v>0</v>
      </c>
      <c r="B32" s="24">
        <f>B31+C31</f>
        <v>401095505</v>
      </c>
      <c r="C32" s="26"/>
      <c r="D32" s="24">
        <f>D31+E31</f>
        <v>48132699</v>
      </c>
      <c r="E32" s="26"/>
      <c r="F32" s="24">
        <f>F31+G31</f>
        <v>43972766.999999993</v>
      </c>
      <c r="G32" s="26"/>
      <c r="H32" s="24">
        <f>H31+I31</f>
        <v>64292258</v>
      </c>
      <c r="I32" s="26"/>
      <c r="J32" s="24">
        <f>J31+K31</f>
        <v>0</v>
      </c>
      <c r="K32" s="26"/>
      <c r="L32" s="24">
        <f>L31+M31</f>
        <v>557493229</v>
      </c>
      <c r="M32" s="25"/>
      <c r="N32" s="18">
        <f>B32+D32+F32+H32+J32</f>
        <v>557493229</v>
      </c>
      <c r="P32" s="5" t="s">
        <v>0</v>
      </c>
      <c r="Q32" s="24">
        <f>Q31+R31</f>
        <v>72274</v>
      </c>
      <c r="R32" s="26"/>
      <c r="S32" s="24">
        <f>S31+T31</f>
        <v>9550</v>
      </c>
      <c r="T32" s="26"/>
      <c r="U32" s="24">
        <f>U31+V31</f>
        <v>9632</v>
      </c>
      <c r="V32" s="26"/>
      <c r="W32" s="24">
        <f>W31+X31</f>
        <v>19866</v>
      </c>
      <c r="X32" s="26"/>
      <c r="Y32" s="24">
        <f>Y31+Z31</f>
        <v>4027</v>
      </c>
      <c r="Z32" s="26"/>
      <c r="AA32" s="24">
        <f>AA31+AB31</f>
        <v>115349</v>
      </c>
      <c r="AB32" s="26"/>
      <c r="AC32" s="19">
        <f>Q32+S32+U32+W32+Y32</f>
        <v>115349</v>
      </c>
      <c r="AE32" s="5" t="s">
        <v>0</v>
      </c>
      <c r="AF32" s="27">
        <f>IFERROR(B32/Q32,"N.A.")</f>
        <v>5549.651396076044</v>
      </c>
      <c r="AG32" s="28"/>
      <c r="AH32" s="27">
        <f>IFERROR(D32/S32,"N.A.")</f>
        <v>5040.0731937172777</v>
      </c>
      <c r="AI32" s="28"/>
      <c r="AJ32" s="27">
        <f>IFERROR(F32/U32,"N.A.")</f>
        <v>4565.2789659468435</v>
      </c>
      <c r="AK32" s="28"/>
      <c r="AL32" s="27">
        <f>IFERROR(H32/W32,"N.A.")</f>
        <v>3236.2960837612</v>
      </c>
      <c r="AM32" s="28"/>
      <c r="AN32" s="27">
        <f>IFERROR(J32/Y32,"N.A.")</f>
        <v>0</v>
      </c>
      <c r="AO32" s="28"/>
      <c r="AP32" s="27">
        <f>IFERROR(L32/AA32,"N.A.")</f>
        <v>4833.0998014720544</v>
      </c>
      <c r="AQ32" s="28"/>
      <c r="AR32" s="16">
        <f>IFERROR(N32/AC32, "N.A.")</f>
        <v>4833.0998014720544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1128320</v>
      </c>
      <c r="C39" s="2"/>
      <c r="D39" s="2">
        <v>325080</v>
      </c>
      <c r="E39" s="2"/>
      <c r="F39" s="2">
        <v>3479775</v>
      </c>
      <c r="G39" s="2"/>
      <c r="H39" s="2">
        <v>29529695</v>
      </c>
      <c r="I39" s="2"/>
      <c r="J39" s="2">
        <v>0</v>
      </c>
      <c r="K39" s="2"/>
      <c r="L39" s="1">
        <f>B39+D39+F39+H39+J39</f>
        <v>34462870</v>
      </c>
      <c r="M39" s="13">
        <f>C39+E39+G39+I39+K39</f>
        <v>0</v>
      </c>
      <c r="N39" s="14">
        <f>L39+M39</f>
        <v>34462870</v>
      </c>
      <c r="P39" s="3" t="s">
        <v>12</v>
      </c>
      <c r="Q39" s="2">
        <v>584</v>
      </c>
      <c r="R39" s="2">
        <v>0</v>
      </c>
      <c r="S39" s="2">
        <v>63</v>
      </c>
      <c r="T39" s="2">
        <v>0</v>
      </c>
      <c r="U39" s="2">
        <v>487</v>
      </c>
      <c r="V39" s="2">
        <v>0</v>
      </c>
      <c r="W39" s="2">
        <v>18163</v>
      </c>
      <c r="X39" s="2">
        <v>0</v>
      </c>
      <c r="Y39" s="2">
        <v>3070</v>
      </c>
      <c r="Z39" s="2">
        <v>0</v>
      </c>
      <c r="AA39" s="1">
        <f>Q39+S39+U39+W39+Y39</f>
        <v>22367</v>
      </c>
      <c r="AB39" s="13">
        <f>R39+T39+V39+X39+Z39</f>
        <v>0</v>
      </c>
      <c r="AC39" s="14">
        <f>AA39+AB39</f>
        <v>22367</v>
      </c>
      <c r="AE39" s="3" t="s">
        <v>12</v>
      </c>
      <c r="AF39" s="2">
        <f>IFERROR(B39/Q39, "N.A.")</f>
        <v>1932.0547945205481</v>
      </c>
      <c r="AG39" s="2" t="str">
        <f t="shared" ref="AG39:AR43" si="30">IFERROR(C39/R39, "N.A.")</f>
        <v>N.A.</v>
      </c>
      <c r="AH39" s="2">
        <f t="shared" si="30"/>
        <v>5160</v>
      </c>
      <c r="AI39" s="2" t="str">
        <f t="shared" si="30"/>
        <v>N.A.</v>
      </c>
      <c r="AJ39" s="2">
        <f t="shared" si="30"/>
        <v>7145.3285420944558</v>
      </c>
      <c r="AK39" s="2" t="str">
        <f t="shared" si="30"/>
        <v>N.A.</v>
      </c>
      <c r="AL39" s="2">
        <f t="shared" si="30"/>
        <v>1625.8159445025601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1540.7908973040639</v>
      </c>
      <c r="AQ39" s="13" t="str">
        <f t="shared" si="30"/>
        <v>N.A.</v>
      </c>
      <c r="AR39" s="14">
        <f t="shared" si="30"/>
        <v>1540.7908973040639</v>
      </c>
    </row>
    <row r="40" spans="1:44" ht="15" customHeight="1" thickBot="1" x14ac:dyDescent="0.3">
      <c r="A40" s="3" t="s">
        <v>13</v>
      </c>
      <c r="B40" s="2">
        <v>16356196.999999998</v>
      </c>
      <c r="C40" s="2">
        <v>810120</v>
      </c>
      <c r="D40" s="2">
        <v>1694458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18050655</v>
      </c>
      <c r="M40" s="13">
        <f t="shared" si="31"/>
        <v>810120</v>
      </c>
      <c r="N40" s="14">
        <f t="shared" ref="N40:N42" si="32">L40+M40</f>
        <v>18860775</v>
      </c>
      <c r="P40" s="3" t="s">
        <v>13</v>
      </c>
      <c r="Q40" s="2">
        <v>8322</v>
      </c>
      <c r="R40" s="2">
        <v>314</v>
      </c>
      <c r="S40" s="2">
        <v>989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9311</v>
      </c>
      <c r="AB40" s="13">
        <f t="shared" si="33"/>
        <v>314</v>
      </c>
      <c r="AC40" s="14">
        <f t="shared" ref="AC40:AC42" si="34">AA40+AB40</f>
        <v>9625</v>
      </c>
      <c r="AE40" s="3" t="s">
        <v>13</v>
      </c>
      <c r="AF40" s="2">
        <f t="shared" ref="AF40:AF43" si="35">IFERROR(B40/Q40, "N.A.")</f>
        <v>1965.4166065849554</v>
      </c>
      <c r="AG40" s="2">
        <f t="shared" si="30"/>
        <v>2580</v>
      </c>
      <c r="AH40" s="2">
        <f t="shared" si="30"/>
        <v>1713.304347826087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1938.6376329073139</v>
      </c>
      <c r="AQ40" s="13">
        <f t="shared" si="30"/>
        <v>2580</v>
      </c>
      <c r="AR40" s="14">
        <f t="shared" si="30"/>
        <v>1959.561038961039</v>
      </c>
    </row>
    <row r="41" spans="1:44" ht="15" customHeight="1" thickBot="1" x14ac:dyDescent="0.3">
      <c r="A41" s="3" t="s">
        <v>14</v>
      </c>
      <c r="B41" s="2">
        <v>32358598</v>
      </c>
      <c r="C41" s="2">
        <v>214987715.99999997</v>
      </c>
      <c r="D41" s="2">
        <v>6494991.9999999991</v>
      </c>
      <c r="E41" s="2"/>
      <c r="F41" s="2"/>
      <c r="G41" s="2">
        <v>1340900</v>
      </c>
      <c r="H41" s="2"/>
      <c r="I41" s="2">
        <v>2809950</v>
      </c>
      <c r="J41" s="2">
        <v>0</v>
      </c>
      <c r="K41" s="2"/>
      <c r="L41" s="1">
        <f t="shared" si="31"/>
        <v>38853590</v>
      </c>
      <c r="M41" s="13">
        <f t="shared" si="31"/>
        <v>219138565.99999997</v>
      </c>
      <c r="N41" s="14">
        <f t="shared" si="32"/>
        <v>257992155.99999997</v>
      </c>
      <c r="P41" s="3" t="s">
        <v>14</v>
      </c>
      <c r="Q41" s="2">
        <v>11573</v>
      </c>
      <c r="R41" s="2">
        <v>32102</v>
      </c>
      <c r="S41" s="2">
        <v>1656</v>
      </c>
      <c r="T41" s="2">
        <v>0</v>
      </c>
      <c r="U41" s="2">
        <v>0</v>
      </c>
      <c r="V41" s="2">
        <v>775</v>
      </c>
      <c r="W41" s="2">
        <v>0</v>
      </c>
      <c r="X41" s="2">
        <v>986</v>
      </c>
      <c r="Y41" s="2">
        <v>2744</v>
      </c>
      <c r="Z41" s="2">
        <v>0</v>
      </c>
      <c r="AA41" s="1">
        <f t="shared" si="33"/>
        <v>15973</v>
      </c>
      <c r="AB41" s="13">
        <f t="shared" si="33"/>
        <v>33863</v>
      </c>
      <c r="AC41" s="14">
        <f t="shared" si="34"/>
        <v>49836</v>
      </c>
      <c r="AE41" s="3" t="s">
        <v>14</v>
      </c>
      <c r="AF41" s="2">
        <f t="shared" si="35"/>
        <v>2796.0423399291453</v>
      </c>
      <c r="AG41" s="2">
        <f t="shared" si="30"/>
        <v>6697.0193757398283</v>
      </c>
      <c r="AH41" s="2">
        <f t="shared" si="30"/>
        <v>3922.0966183574874</v>
      </c>
      <c r="AI41" s="2" t="str">
        <f t="shared" si="30"/>
        <v>N.A.</v>
      </c>
      <c r="AJ41" s="2" t="str">
        <f t="shared" si="30"/>
        <v>N.A.</v>
      </c>
      <c r="AK41" s="2">
        <f t="shared" si="30"/>
        <v>1730.1935483870968</v>
      </c>
      <c r="AL41" s="2" t="str">
        <f t="shared" si="30"/>
        <v>N.A.</v>
      </c>
      <c r="AM41" s="2">
        <f t="shared" si="30"/>
        <v>2849.8478701825557</v>
      </c>
      <c r="AN41" s="2">
        <f t="shared" si="30"/>
        <v>0</v>
      </c>
      <c r="AO41" s="2" t="str">
        <f t="shared" si="30"/>
        <v>N.A.</v>
      </c>
      <c r="AP41" s="15">
        <f t="shared" si="30"/>
        <v>2432.4541413635511</v>
      </c>
      <c r="AQ41" s="13">
        <f t="shared" si="30"/>
        <v>6471.3275846794431</v>
      </c>
      <c r="AR41" s="14">
        <f t="shared" si="30"/>
        <v>5176.8230997672363</v>
      </c>
    </row>
    <row r="42" spans="1:44" ht="15" customHeight="1" thickBot="1" x14ac:dyDescent="0.3">
      <c r="A42" s="3" t="s">
        <v>15</v>
      </c>
      <c r="B42" s="2">
        <v>474720</v>
      </c>
      <c r="C42" s="2">
        <v>216720</v>
      </c>
      <c r="D42" s="2">
        <v>111000</v>
      </c>
      <c r="E42" s="2"/>
      <c r="F42" s="2"/>
      <c r="G42" s="2"/>
      <c r="H42" s="2">
        <v>232371.99999999997</v>
      </c>
      <c r="I42" s="2"/>
      <c r="J42" s="2">
        <v>0</v>
      </c>
      <c r="K42" s="2"/>
      <c r="L42" s="1">
        <f t="shared" si="31"/>
        <v>818092</v>
      </c>
      <c r="M42" s="13">
        <f t="shared" si="31"/>
        <v>216720</v>
      </c>
      <c r="N42" s="14">
        <f t="shared" si="32"/>
        <v>1034812</v>
      </c>
      <c r="P42" s="3" t="s">
        <v>15</v>
      </c>
      <c r="Q42" s="2">
        <v>138</v>
      </c>
      <c r="R42" s="2">
        <v>60</v>
      </c>
      <c r="S42" s="2">
        <v>74</v>
      </c>
      <c r="T42" s="2">
        <v>0</v>
      </c>
      <c r="U42" s="2">
        <v>0</v>
      </c>
      <c r="V42" s="2">
        <v>0</v>
      </c>
      <c r="W42" s="2">
        <v>484</v>
      </c>
      <c r="X42" s="2">
        <v>0</v>
      </c>
      <c r="Y42" s="2">
        <v>658</v>
      </c>
      <c r="Z42" s="2">
        <v>0</v>
      </c>
      <c r="AA42" s="1">
        <f t="shared" si="33"/>
        <v>1354</v>
      </c>
      <c r="AB42" s="13">
        <f t="shared" si="33"/>
        <v>60</v>
      </c>
      <c r="AC42" s="14">
        <f t="shared" si="34"/>
        <v>1414</v>
      </c>
      <c r="AE42" s="3" t="s">
        <v>15</v>
      </c>
      <c r="AF42" s="2">
        <f t="shared" si="35"/>
        <v>3440</v>
      </c>
      <c r="AG42" s="2">
        <f t="shared" si="30"/>
        <v>3612</v>
      </c>
      <c r="AH42" s="2">
        <f t="shared" si="30"/>
        <v>1500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480.10743801652887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604.20384047267351</v>
      </c>
      <c r="AQ42" s="13">
        <f t="shared" si="30"/>
        <v>3612</v>
      </c>
      <c r="AR42" s="14">
        <f t="shared" si="30"/>
        <v>731.83309759547387</v>
      </c>
    </row>
    <row r="43" spans="1:44" ht="15" customHeight="1" thickBot="1" x14ac:dyDescent="0.3">
      <c r="A43" s="4" t="s">
        <v>16</v>
      </c>
      <c r="B43" s="2">
        <v>50317834.999999993</v>
      </c>
      <c r="C43" s="2">
        <v>216014556</v>
      </c>
      <c r="D43" s="2">
        <v>8625530</v>
      </c>
      <c r="E43" s="2"/>
      <c r="F43" s="2">
        <v>3479775</v>
      </c>
      <c r="G43" s="2">
        <v>1340900</v>
      </c>
      <c r="H43" s="2">
        <v>29762067</v>
      </c>
      <c r="I43" s="2">
        <v>2809950</v>
      </c>
      <c r="J43" s="2">
        <v>0</v>
      </c>
      <c r="K43" s="2"/>
      <c r="L43" s="1">
        <f t="shared" ref="L43" si="36">B43+D43+F43+H43+J43</f>
        <v>92185207</v>
      </c>
      <c r="M43" s="13">
        <f t="shared" ref="M43" si="37">C43+E43+G43+I43+K43</f>
        <v>220165406</v>
      </c>
      <c r="N43" s="17">
        <f t="shared" ref="N43" si="38">L43+M43</f>
        <v>312350613</v>
      </c>
      <c r="P43" s="4" t="s">
        <v>16</v>
      </c>
      <c r="Q43" s="2">
        <v>20617</v>
      </c>
      <c r="R43" s="2">
        <v>32476</v>
      </c>
      <c r="S43" s="2">
        <v>2782</v>
      </c>
      <c r="T43" s="2">
        <v>0</v>
      </c>
      <c r="U43" s="2">
        <v>487</v>
      </c>
      <c r="V43" s="2">
        <v>775</v>
      </c>
      <c r="W43" s="2">
        <v>18647</v>
      </c>
      <c r="X43" s="2">
        <v>986</v>
      </c>
      <c r="Y43" s="2">
        <v>6472</v>
      </c>
      <c r="Z43" s="2">
        <v>0</v>
      </c>
      <c r="AA43" s="1">
        <f t="shared" ref="AA43" si="39">Q43+S43+U43+W43+Y43</f>
        <v>49005</v>
      </c>
      <c r="AB43" s="13">
        <f t="shared" ref="AB43" si="40">R43+T43+V43+X43+Z43</f>
        <v>34237</v>
      </c>
      <c r="AC43" s="17">
        <f t="shared" ref="AC43" si="41">AA43+AB43</f>
        <v>83242</v>
      </c>
      <c r="AE43" s="4" t="s">
        <v>16</v>
      </c>
      <c r="AF43" s="2">
        <f t="shared" si="35"/>
        <v>2440.599262744337</v>
      </c>
      <c r="AG43" s="2">
        <f t="shared" si="30"/>
        <v>6651.5136100504988</v>
      </c>
      <c r="AH43" s="2">
        <f t="shared" si="30"/>
        <v>3100.4780733285406</v>
      </c>
      <c r="AI43" s="2" t="str">
        <f t="shared" si="30"/>
        <v>N.A.</v>
      </c>
      <c r="AJ43" s="2">
        <f t="shared" si="30"/>
        <v>7145.3285420944558</v>
      </c>
      <c r="AK43" s="2">
        <f t="shared" si="30"/>
        <v>1730.1935483870968</v>
      </c>
      <c r="AL43" s="2">
        <f t="shared" si="30"/>
        <v>1596.0780286373142</v>
      </c>
      <c r="AM43" s="2">
        <f t="shared" si="30"/>
        <v>2849.8478701825557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1881.1388021630446</v>
      </c>
      <c r="AQ43" s="13">
        <f t="shared" ref="AQ43" si="43">IFERROR(M43/AB43, "N.A.")</f>
        <v>6430.6278587493061</v>
      </c>
      <c r="AR43" s="14">
        <f t="shared" ref="AR43" si="44">IFERROR(N43/AC43, "N.A.")</f>
        <v>3752.3198986088755</v>
      </c>
    </row>
    <row r="44" spans="1:44" ht="15" customHeight="1" thickBot="1" x14ac:dyDescent="0.3">
      <c r="A44" s="5" t="s">
        <v>0</v>
      </c>
      <c r="B44" s="24">
        <f>B43+C43</f>
        <v>266332391</v>
      </c>
      <c r="C44" s="26"/>
      <c r="D44" s="24">
        <f>D43+E43</f>
        <v>8625530</v>
      </c>
      <c r="E44" s="26"/>
      <c r="F44" s="24">
        <f>F43+G43</f>
        <v>4820675</v>
      </c>
      <c r="G44" s="26"/>
      <c r="H44" s="24">
        <f>H43+I43</f>
        <v>32572017</v>
      </c>
      <c r="I44" s="26"/>
      <c r="J44" s="24">
        <f>J43+K43</f>
        <v>0</v>
      </c>
      <c r="K44" s="26"/>
      <c r="L44" s="24">
        <f>L43+M43</f>
        <v>312350613</v>
      </c>
      <c r="M44" s="25"/>
      <c r="N44" s="18">
        <f>B44+D44+F44+H44+J44</f>
        <v>312350613</v>
      </c>
      <c r="P44" s="5" t="s">
        <v>0</v>
      </c>
      <c r="Q44" s="24">
        <f>Q43+R43</f>
        <v>53093</v>
      </c>
      <c r="R44" s="26"/>
      <c r="S44" s="24">
        <f>S43+T43</f>
        <v>2782</v>
      </c>
      <c r="T44" s="26"/>
      <c r="U44" s="24">
        <f>U43+V43</f>
        <v>1262</v>
      </c>
      <c r="V44" s="26"/>
      <c r="W44" s="24">
        <f>W43+X43</f>
        <v>19633</v>
      </c>
      <c r="X44" s="26"/>
      <c r="Y44" s="24">
        <f>Y43+Z43</f>
        <v>6472</v>
      </c>
      <c r="Z44" s="26"/>
      <c r="AA44" s="24">
        <f>AA43+AB43</f>
        <v>83242</v>
      </c>
      <c r="AB44" s="25"/>
      <c r="AC44" s="18">
        <f>Q44+S44+U44+W44+Y44</f>
        <v>83242</v>
      </c>
      <c r="AE44" s="5" t="s">
        <v>0</v>
      </c>
      <c r="AF44" s="27">
        <f>IFERROR(B44/Q44,"N.A.")</f>
        <v>5016.3372007609287</v>
      </c>
      <c r="AG44" s="28"/>
      <c r="AH44" s="27">
        <f>IFERROR(D44/S44,"N.A.")</f>
        <v>3100.4780733285406</v>
      </c>
      <c r="AI44" s="28"/>
      <c r="AJ44" s="27">
        <f>IFERROR(F44/U44,"N.A.")</f>
        <v>3819.8692551505546</v>
      </c>
      <c r="AK44" s="28"/>
      <c r="AL44" s="27">
        <f>IFERROR(H44/W44,"N.A.")</f>
        <v>1659.0443131462334</v>
      </c>
      <c r="AM44" s="28"/>
      <c r="AN44" s="27">
        <f>IFERROR(J44/Y44,"N.A.")</f>
        <v>0</v>
      </c>
      <c r="AO44" s="28"/>
      <c r="AP44" s="27">
        <f>IFERROR(L44/AA44,"N.A.")</f>
        <v>3752.3198986088755</v>
      </c>
      <c r="AQ44" s="28"/>
      <c r="AR44" s="16">
        <f>IFERROR(N44/AC44, "N.A.")</f>
        <v>3752.3198986088755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88083981.000000045</v>
      </c>
      <c r="C15" s="2"/>
      <c r="D15" s="2">
        <v>61741964.000000022</v>
      </c>
      <c r="E15" s="2"/>
      <c r="F15" s="2">
        <v>58498280.000000007</v>
      </c>
      <c r="G15" s="2"/>
      <c r="H15" s="2">
        <v>178161973.99999991</v>
      </c>
      <c r="I15" s="2"/>
      <c r="J15" s="2">
        <v>0</v>
      </c>
      <c r="K15" s="2"/>
      <c r="L15" s="1">
        <f>B15+D15+F15+H15+J15</f>
        <v>386486199</v>
      </c>
      <c r="M15" s="13">
        <f>C15+E15+G15+I15+K15</f>
        <v>0</v>
      </c>
      <c r="N15" s="14">
        <f>L15+M15</f>
        <v>386486199</v>
      </c>
      <c r="P15" s="3" t="s">
        <v>12</v>
      </c>
      <c r="Q15" s="2">
        <v>20930</v>
      </c>
      <c r="R15" s="2">
        <v>0</v>
      </c>
      <c r="S15" s="2">
        <v>11387</v>
      </c>
      <c r="T15" s="2">
        <v>0</v>
      </c>
      <c r="U15" s="2">
        <v>8770</v>
      </c>
      <c r="V15" s="2">
        <v>0</v>
      </c>
      <c r="W15" s="2">
        <v>49580</v>
      </c>
      <c r="X15" s="2">
        <v>0</v>
      </c>
      <c r="Y15" s="2">
        <v>6957</v>
      </c>
      <c r="Z15" s="2">
        <v>0</v>
      </c>
      <c r="AA15" s="1">
        <f>Q15+S15+U15+W15+Y15</f>
        <v>97624</v>
      </c>
      <c r="AB15" s="13">
        <f>R15+T15+V15+X15+Z15</f>
        <v>0</v>
      </c>
      <c r="AC15" s="14">
        <f>AA15+AB15</f>
        <v>97624</v>
      </c>
      <c r="AE15" s="3" t="s">
        <v>12</v>
      </c>
      <c r="AF15" s="2">
        <f>IFERROR(B15/Q15, "N.A.")</f>
        <v>4208.5036311514596</v>
      </c>
      <c r="AG15" s="2" t="str">
        <f t="shared" ref="AG15:AR19" si="0">IFERROR(C15/R15, "N.A.")</f>
        <v>N.A.</v>
      </c>
      <c r="AH15" s="2">
        <f t="shared" si="0"/>
        <v>5422.1449020813225</v>
      </c>
      <c r="AI15" s="2" t="str">
        <f t="shared" si="0"/>
        <v>N.A.</v>
      </c>
      <c r="AJ15" s="2">
        <f t="shared" si="0"/>
        <v>6670.2713797035358</v>
      </c>
      <c r="AK15" s="2" t="str">
        <f t="shared" si="0"/>
        <v>N.A.</v>
      </c>
      <c r="AL15" s="2">
        <f t="shared" si="0"/>
        <v>3593.4242436466297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3958.926073506515</v>
      </c>
      <c r="AQ15" s="13" t="str">
        <f t="shared" si="0"/>
        <v>N.A.</v>
      </c>
      <c r="AR15" s="14">
        <f t="shared" si="0"/>
        <v>3958.926073506515</v>
      </c>
    </row>
    <row r="16" spans="1:44" ht="15" customHeight="1" thickBot="1" x14ac:dyDescent="0.3">
      <c r="A16" s="3" t="s">
        <v>13</v>
      </c>
      <c r="B16" s="2">
        <v>53555049.000000007</v>
      </c>
      <c r="C16" s="2">
        <v>4211805.0000000009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53555049.000000007</v>
      </c>
      <c r="M16" s="13">
        <f t="shared" si="1"/>
        <v>4211805.0000000009</v>
      </c>
      <c r="N16" s="14">
        <f t="shared" ref="N16:N18" si="2">L16+M16</f>
        <v>57766854.000000007</v>
      </c>
      <c r="P16" s="3" t="s">
        <v>13</v>
      </c>
      <c r="Q16" s="2">
        <v>17236</v>
      </c>
      <c r="R16" s="2">
        <v>1053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17236</v>
      </c>
      <c r="AB16" s="13">
        <f t="shared" si="3"/>
        <v>1053</v>
      </c>
      <c r="AC16" s="14">
        <f t="shared" ref="AC16:AC18" si="4">AA16+AB16</f>
        <v>18289</v>
      </c>
      <c r="AE16" s="3" t="s">
        <v>13</v>
      </c>
      <c r="AF16" s="2">
        <f t="shared" ref="AF16:AF19" si="5">IFERROR(B16/Q16, "N.A.")</f>
        <v>3107.162276630309</v>
      </c>
      <c r="AG16" s="2">
        <f t="shared" si="0"/>
        <v>3999.8148148148157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3107.162276630309</v>
      </c>
      <c r="AQ16" s="13">
        <f t="shared" si="0"/>
        <v>3999.8148148148157</v>
      </c>
      <c r="AR16" s="14">
        <f t="shared" si="0"/>
        <v>3158.5572748646732</v>
      </c>
    </row>
    <row r="17" spans="1:44" ht="15" customHeight="1" thickBot="1" x14ac:dyDescent="0.3">
      <c r="A17" s="3" t="s">
        <v>14</v>
      </c>
      <c r="B17" s="2">
        <v>226907404.00000003</v>
      </c>
      <c r="C17" s="2">
        <v>1143035183.9999986</v>
      </c>
      <c r="D17" s="2">
        <v>54074345.999999978</v>
      </c>
      <c r="E17" s="2">
        <v>27886650</v>
      </c>
      <c r="F17" s="2"/>
      <c r="G17" s="2">
        <v>141495509.99999997</v>
      </c>
      <c r="H17" s="2"/>
      <c r="I17" s="2">
        <v>40372086.999999993</v>
      </c>
      <c r="J17" s="2">
        <v>0</v>
      </c>
      <c r="K17" s="2"/>
      <c r="L17" s="1">
        <f t="shared" si="1"/>
        <v>280981750</v>
      </c>
      <c r="M17" s="13">
        <f t="shared" si="1"/>
        <v>1352789430.9999986</v>
      </c>
      <c r="N17" s="14">
        <f t="shared" si="2"/>
        <v>1633771180.9999986</v>
      </c>
      <c r="P17" s="3" t="s">
        <v>14</v>
      </c>
      <c r="Q17" s="2">
        <v>45534</v>
      </c>
      <c r="R17" s="2">
        <v>176255</v>
      </c>
      <c r="S17" s="2">
        <v>10952</v>
      </c>
      <c r="T17" s="2">
        <v>4033</v>
      </c>
      <c r="U17" s="2">
        <v>0</v>
      </c>
      <c r="V17" s="2">
        <v>11216</v>
      </c>
      <c r="W17" s="2">
        <v>0</v>
      </c>
      <c r="X17" s="2">
        <v>6243</v>
      </c>
      <c r="Y17" s="2">
        <v>6183</v>
      </c>
      <c r="Z17" s="2">
        <v>0</v>
      </c>
      <c r="AA17" s="1">
        <f t="shared" si="3"/>
        <v>62669</v>
      </c>
      <c r="AB17" s="13">
        <f t="shared" si="3"/>
        <v>197747</v>
      </c>
      <c r="AC17" s="14">
        <f t="shared" si="4"/>
        <v>260416</v>
      </c>
      <c r="AE17" s="3" t="s">
        <v>14</v>
      </c>
      <c r="AF17" s="2">
        <f t="shared" si="5"/>
        <v>4983.2521632186945</v>
      </c>
      <c r="AG17" s="2">
        <f t="shared" si="0"/>
        <v>6485.1220334174832</v>
      </c>
      <c r="AH17" s="2">
        <f t="shared" si="0"/>
        <v>4937.3946311176023</v>
      </c>
      <c r="AI17" s="2">
        <f t="shared" si="0"/>
        <v>6914.6169104884702</v>
      </c>
      <c r="AJ17" s="2" t="str">
        <f t="shared" si="0"/>
        <v>N.A.</v>
      </c>
      <c r="AK17" s="2">
        <f t="shared" si="0"/>
        <v>12615.5055278174</v>
      </c>
      <c r="AL17" s="2" t="str">
        <f t="shared" si="0"/>
        <v>N.A.</v>
      </c>
      <c r="AM17" s="2">
        <f t="shared" si="0"/>
        <v>6466.7767099151033</v>
      </c>
      <c r="AN17" s="2">
        <f t="shared" si="0"/>
        <v>0</v>
      </c>
      <c r="AO17" s="2" t="str">
        <f t="shared" si="0"/>
        <v>N.A.</v>
      </c>
      <c r="AP17" s="15">
        <f t="shared" si="0"/>
        <v>4483.5843878153473</v>
      </c>
      <c r="AQ17" s="13">
        <f t="shared" si="0"/>
        <v>6841.0111455546657</v>
      </c>
      <c r="AR17" s="14">
        <f t="shared" si="0"/>
        <v>6273.6973957053278</v>
      </c>
    </row>
    <row r="18" spans="1:44" ht="15" customHeight="1" thickBot="1" x14ac:dyDescent="0.3">
      <c r="A18" s="3" t="s">
        <v>15</v>
      </c>
      <c r="B18" s="2"/>
      <c r="C18" s="2"/>
      <c r="D18" s="2">
        <v>2328140</v>
      </c>
      <c r="E18" s="2"/>
      <c r="F18" s="2"/>
      <c r="G18" s="2">
        <v>1277100</v>
      </c>
      <c r="H18" s="2">
        <v>2952749.9999999995</v>
      </c>
      <c r="I18" s="2"/>
      <c r="J18" s="2"/>
      <c r="K18" s="2"/>
      <c r="L18" s="1">
        <f t="shared" si="1"/>
        <v>5280890</v>
      </c>
      <c r="M18" s="13">
        <f t="shared" si="1"/>
        <v>1277100</v>
      </c>
      <c r="N18" s="14">
        <f t="shared" si="2"/>
        <v>6557990</v>
      </c>
      <c r="P18" s="3" t="s">
        <v>15</v>
      </c>
      <c r="Q18" s="2">
        <v>0</v>
      </c>
      <c r="R18" s="2">
        <v>0</v>
      </c>
      <c r="S18" s="2">
        <v>472</v>
      </c>
      <c r="T18" s="2">
        <v>0</v>
      </c>
      <c r="U18" s="2">
        <v>0</v>
      </c>
      <c r="V18" s="2">
        <v>330</v>
      </c>
      <c r="W18" s="2">
        <v>850</v>
      </c>
      <c r="X18" s="2">
        <v>0</v>
      </c>
      <c r="Y18" s="2">
        <v>0</v>
      </c>
      <c r="Z18" s="2">
        <v>0</v>
      </c>
      <c r="AA18" s="1">
        <f t="shared" si="3"/>
        <v>1322</v>
      </c>
      <c r="AB18" s="13">
        <f t="shared" si="3"/>
        <v>330</v>
      </c>
      <c r="AC18" s="17">
        <f t="shared" si="4"/>
        <v>1652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4932.5</v>
      </c>
      <c r="AI18" s="2" t="str">
        <f t="shared" si="0"/>
        <v>N.A.</v>
      </c>
      <c r="AJ18" s="2" t="str">
        <f t="shared" si="0"/>
        <v>N.A.</v>
      </c>
      <c r="AK18" s="2">
        <f t="shared" si="0"/>
        <v>3870</v>
      </c>
      <c r="AL18" s="2">
        <f t="shared" si="0"/>
        <v>3473.823529411764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3994.6217851739789</v>
      </c>
      <c r="AQ18" s="13">
        <f t="shared" si="0"/>
        <v>3870</v>
      </c>
      <c r="AR18" s="14">
        <f t="shared" si="0"/>
        <v>3969.7276029055688</v>
      </c>
    </row>
    <row r="19" spans="1:44" ht="15" customHeight="1" thickBot="1" x14ac:dyDescent="0.3">
      <c r="A19" s="4" t="s">
        <v>16</v>
      </c>
      <c r="B19" s="2">
        <v>368546434.00000042</v>
      </c>
      <c r="C19" s="2">
        <v>1147246989.0000005</v>
      </c>
      <c r="D19" s="2">
        <v>118144449.99999999</v>
      </c>
      <c r="E19" s="2">
        <v>27886650</v>
      </c>
      <c r="F19" s="2">
        <v>58498280.000000007</v>
      </c>
      <c r="G19" s="2">
        <v>142772609.99999997</v>
      </c>
      <c r="H19" s="2">
        <v>181114723.99999994</v>
      </c>
      <c r="I19" s="2">
        <v>40372086.999999993</v>
      </c>
      <c r="J19" s="2">
        <v>0</v>
      </c>
      <c r="K19" s="2"/>
      <c r="L19" s="1">
        <f t="shared" ref="L19" si="6">B19+D19+F19+H19+J19</f>
        <v>726303888.00000048</v>
      </c>
      <c r="M19" s="13">
        <f t="shared" ref="M19" si="7">C19+E19+G19+I19+K19</f>
        <v>1358278336.0000005</v>
      </c>
      <c r="N19" s="17">
        <f t="shared" ref="N19" si="8">L19+M19</f>
        <v>2084582224.000001</v>
      </c>
      <c r="P19" s="4" t="s">
        <v>16</v>
      </c>
      <c r="Q19" s="2">
        <v>83700</v>
      </c>
      <c r="R19" s="2">
        <v>177308</v>
      </c>
      <c r="S19" s="2">
        <v>22811</v>
      </c>
      <c r="T19" s="2">
        <v>4033</v>
      </c>
      <c r="U19" s="2">
        <v>8770</v>
      </c>
      <c r="V19" s="2">
        <v>11546</v>
      </c>
      <c r="W19" s="2">
        <v>50430</v>
      </c>
      <c r="X19" s="2">
        <v>6243</v>
      </c>
      <c r="Y19" s="2">
        <v>13140</v>
      </c>
      <c r="Z19" s="2">
        <v>0</v>
      </c>
      <c r="AA19" s="1">
        <f t="shared" ref="AA19" si="9">Q19+S19+U19+W19+Y19</f>
        <v>178851</v>
      </c>
      <c r="AB19" s="13">
        <f t="shared" ref="AB19" si="10">R19+T19+V19+X19+Z19</f>
        <v>199130</v>
      </c>
      <c r="AC19" s="14">
        <f t="shared" ref="AC19" si="11">AA19+AB19</f>
        <v>377981</v>
      </c>
      <c r="AE19" s="4" t="s">
        <v>16</v>
      </c>
      <c r="AF19" s="2">
        <f t="shared" si="5"/>
        <v>4403.1832019115936</v>
      </c>
      <c r="AG19" s="2">
        <f t="shared" si="0"/>
        <v>6470.3622453583621</v>
      </c>
      <c r="AH19" s="2">
        <f t="shared" si="0"/>
        <v>5179.2753496120285</v>
      </c>
      <c r="AI19" s="2">
        <f t="shared" si="0"/>
        <v>6914.6169104884702</v>
      </c>
      <c r="AJ19" s="2">
        <f t="shared" si="0"/>
        <v>6670.2713797035358</v>
      </c>
      <c r="AK19" s="2">
        <f t="shared" si="0"/>
        <v>12365.54737571453</v>
      </c>
      <c r="AL19" s="2">
        <f t="shared" si="0"/>
        <v>3591.4083680348986</v>
      </c>
      <c r="AM19" s="2">
        <f t="shared" si="0"/>
        <v>6466.7767099151033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4060.9439589378894</v>
      </c>
      <c r="AQ19" s="13">
        <f t="shared" ref="AQ19" si="13">IFERROR(M19/AB19, "N.A.")</f>
        <v>6821.0633053783986</v>
      </c>
      <c r="AR19" s="14">
        <f t="shared" ref="AR19" si="14">IFERROR(N19/AC19, "N.A.")</f>
        <v>5515.0449996163852</v>
      </c>
    </row>
    <row r="20" spans="1:44" ht="15" customHeight="1" thickBot="1" x14ac:dyDescent="0.3">
      <c r="A20" s="5" t="s">
        <v>0</v>
      </c>
      <c r="B20" s="24">
        <f>B19+C19</f>
        <v>1515793423.000001</v>
      </c>
      <c r="C20" s="26"/>
      <c r="D20" s="24">
        <f>D19+E19</f>
        <v>146031100</v>
      </c>
      <c r="E20" s="26"/>
      <c r="F20" s="24">
        <f>F19+G19</f>
        <v>201270889.99999997</v>
      </c>
      <c r="G20" s="26"/>
      <c r="H20" s="24">
        <f>H19+I19</f>
        <v>221486810.99999994</v>
      </c>
      <c r="I20" s="26"/>
      <c r="J20" s="24">
        <f>J19+K19</f>
        <v>0</v>
      </c>
      <c r="K20" s="26"/>
      <c r="L20" s="24">
        <f>L19+M19</f>
        <v>2084582224.000001</v>
      </c>
      <c r="M20" s="25"/>
      <c r="N20" s="18">
        <f>B20+D20+F20+H20+J20</f>
        <v>2084582224.000001</v>
      </c>
      <c r="P20" s="5" t="s">
        <v>0</v>
      </c>
      <c r="Q20" s="24">
        <f>Q19+R19</f>
        <v>261008</v>
      </c>
      <c r="R20" s="26"/>
      <c r="S20" s="24">
        <f>S19+T19</f>
        <v>26844</v>
      </c>
      <c r="T20" s="26"/>
      <c r="U20" s="24">
        <f>U19+V19</f>
        <v>20316</v>
      </c>
      <c r="V20" s="26"/>
      <c r="W20" s="24">
        <f>W19+X19</f>
        <v>56673</v>
      </c>
      <c r="X20" s="26"/>
      <c r="Y20" s="24">
        <f>Y19+Z19</f>
        <v>13140</v>
      </c>
      <c r="Z20" s="26"/>
      <c r="AA20" s="24">
        <f>AA19+AB19</f>
        <v>377981</v>
      </c>
      <c r="AB20" s="26"/>
      <c r="AC20" s="19">
        <f>Q20+S20+U20+W20+Y20</f>
        <v>377981</v>
      </c>
      <c r="AE20" s="5" t="s">
        <v>0</v>
      </c>
      <c r="AF20" s="27">
        <f>IFERROR(B20/Q20,"N.A.")</f>
        <v>5807.4596295899009</v>
      </c>
      <c r="AG20" s="28"/>
      <c r="AH20" s="27">
        <f>IFERROR(D20/S20,"N.A.")</f>
        <v>5439.9903144091786</v>
      </c>
      <c r="AI20" s="28"/>
      <c r="AJ20" s="27">
        <f>IFERROR(F20/U20,"N.A.")</f>
        <v>9907.0136837960217</v>
      </c>
      <c r="AK20" s="28"/>
      <c r="AL20" s="27">
        <f>IFERROR(H20/W20,"N.A.")</f>
        <v>3908.1539886718533</v>
      </c>
      <c r="AM20" s="28"/>
      <c r="AN20" s="27">
        <f>IFERROR(J20/Y20,"N.A.")</f>
        <v>0</v>
      </c>
      <c r="AO20" s="28"/>
      <c r="AP20" s="27">
        <f>IFERROR(L20/AA20,"N.A.")</f>
        <v>5515.0449996163852</v>
      </c>
      <c r="AQ20" s="28"/>
      <c r="AR20" s="16">
        <f>IFERROR(N20/AC20, "N.A.")</f>
        <v>5515.0449996163852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74468996.99999994</v>
      </c>
      <c r="C27" s="2"/>
      <c r="D27" s="2">
        <v>59830203.999999978</v>
      </c>
      <c r="E27" s="2"/>
      <c r="F27" s="2">
        <v>48944350</v>
      </c>
      <c r="G27" s="2"/>
      <c r="H27" s="2">
        <v>119824036.99999996</v>
      </c>
      <c r="I27" s="2"/>
      <c r="J27" s="2">
        <v>0</v>
      </c>
      <c r="K27" s="2"/>
      <c r="L27" s="1">
        <f>B27+D27+F27+H27+J27</f>
        <v>303067587.99999988</v>
      </c>
      <c r="M27" s="13">
        <f>C27+E27+G27+I27+K27</f>
        <v>0</v>
      </c>
      <c r="N27" s="14">
        <f>L27+M27</f>
        <v>303067587.99999988</v>
      </c>
      <c r="P27" s="3" t="s">
        <v>12</v>
      </c>
      <c r="Q27" s="2">
        <v>16383</v>
      </c>
      <c r="R27" s="2">
        <v>0</v>
      </c>
      <c r="S27" s="2">
        <v>10614</v>
      </c>
      <c r="T27" s="2">
        <v>0</v>
      </c>
      <c r="U27" s="2">
        <v>6119</v>
      </c>
      <c r="V27" s="2">
        <v>0</v>
      </c>
      <c r="W27" s="2">
        <v>25446</v>
      </c>
      <c r="X27" s="2">
        <v>0</v>
      </c>
      <c r="Y27" s="2">
        <v>1419</v>
      </c>
      <c r="Z27" s="2">
        <v>0</v>
      </c>
      <c r="AA27" s="1">
        <f>Q27+S27+U27+W27+Y27</f>
        <v>59981</v>
      </c>
      <c r="AB27" s="13">
        <f>R27+T27+V27+X27+Z27</f>
        <v>0</v>
      </c>
      <c r="AC27" s="14">
        <f>AA27+AB27</f>
        <v>59981</v>
      </c>
      <c r="AE27" s="3" t="s">
        <v>12</v>
      </c>
      <c r="AF27" s="2">
        <f>IFERROR(B27/Q27, "N.A.")</f>
        <v>4545.5043032411613</v>
      </c>
      <c r="AG27" s="2" t="str">
        <f t="shared" ref="AG27:AR31" si="15">IFERROR(C27/R27, "N.A.")</f>
        <v>N.A.</v>
      </c>
      <c r="AH27" s="2">
        <f t="shared" si="15"/>
        <v>5636.9138873186339</v>
      </c>
      <c r="AI27" s="2" t="str">
        <f t="shared" si="15"/>
        <v>N.A.</v>
      </c>
      <c r="AJ27" s="2">
        <f t="shared" si="15"/>
        <v>7998.749795718255</v>
      </c>
      <c r="AK27" s="2" t="str">
        <f t="shared" si="15"/>
        <v>N.A.</v>
      </c>
      <c r="AL27" s="2">
        <f t="shared" si="15"/>
        <v>4708.9537451858823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5052.7264967239607</v>
      </c>
      <c r="AQ27" s="13" t="str">
        <f t="shared" si="15"/>
        <v>N.A.</v>
      </c>
      <c r="AR27" s="14">
        <f t="shared" si="15"/>
        <v>5052.7264967239607</v>
      </c>
    </row>
    <row r="28" spans="1:44" ht="15" customHeight="1" thickBot="1" x14ac:dyDescent="0.3">
      <c r="A28" s="3" t="s">
        <v>13</v>
      </c>
      <c r="B28" s="2">
        <v>5111492</v>
      </c>
      <c r="C28" s="2">
        <v>1207440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5111492</v>
      </c>
      <c r="M28" s="13">
        <f t="shared" si="16"/>
        <v>1207440</v>
      </c>
      <c r="N28" s="14">
        <f t="shared" ref="N28:N30" si="17">L28+M28</f>
        <v>6318932</v>
      </c>
      <c r="P28" s="3" t="s">
        <v>13</v>
      </c>
      <c r="Q28" s="2">
        <v>1097</v>
      </c>
      <c r="R28" s="2">
        <v>234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1097</v>
      </c>
      <c r="AB28" s="13">
        <f t="shared" si="18"/>
        <v>234</v>
      </c>
      <c r="AC28" s="14">
        <f t="shared" ref="AC28:AC30" si="19">AA28+AB28</f>
        <v>1331</v>
      </c>
      <c r="AE28" s="3" t="s">
        <v>13</v>
      </c>
      <c r="AF28" s="2">
        <f t="shared" ref="AF28:AF31" si="20">IFERROR(B28/Q28, "N.A.")</f>
        <v>4659.5186873290795</v>
      </c>
      <c r="AG28" s="2">
        <f t="shared" si="15"/>
        <v>5160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4659.5186873290795</v>
      </c>
      <c r="AQ28" s="13">
        <f t="shared" si="15"/>
        <v>5160</v>
      </c>
      <c r="AR28" s="14">
        <f t="shared" si="15"/>
        <v>4747.5071374906083</v>
      </c>
    </row>
    <row r="29" spans="1:44" ht="15" customHeight="1" thickBot="1" x14ac:dyDescent="0.3">
      <c r="A29" s="3" t="s">
        <v>14</v>
      </c>
      <c r="B29" s="2">
        <v>161739014.00000003</v>
      </c>
      <c r="C29" s="2">
        <v>738769431.00000048</v>
      </c>
      <c r="D29" s="2">
        <v>40253884</v>
      </c>
      <c r="E29" s="2">
        <v>21527850.000000007</v>
      </c>
      <c r="F29" s="2"/>
      <c r="G29" s="2">
        <v>114427630</v>
      </c>
      <c r="H29" s="2"/>
      <c r="I29" s="2">
        <v>22448384.999999996</v>
      </c>
      <c r="J29" s="2">
        <v>0</v>
      </c>
      <c r="K29" s="2"/>
      <c r="L29" s="1">
        <f t="shared" si="16"/>
        <v>201992898.00000003</v>
      </c>
      <c r="M29" s="13">
        <f t="shared" si="16"/>
        <v>897173296.00000048</v>
      </c>
      <c r="N29" s="14">
        <f t="shared" si="17"/>
        <v>1099166194.0000005</v>
      </c>
      <c r="P29" s="3" t="s">
        <v>14</v>
      </c>
      <c r="Q29" s="2">
        <v>28822</v>
      </c>
      <c r="R29" s="2">
        <v>111236</v>
      </c>
      <c r="S29" s="2">
        <v>7556</v>
      </c>
      <c r="T29" s="2">
        <v>3270</v>
      </c>
      <c r="U29" s="2">
        <v>0</v>
      </c>
      <c r="V29" s="2">
        <v>8571</v>
      </c>
      <c r="W29" s="2">
        <v>0</v>
      </c>
      <c r="X29" s="2">
        <v>4114</v>
      </c>
      <c r="Y29" s="2">
        <v>1612</v>
      </c>
      <c r="Z29" s="2">
        <v>0</v>
      </c>
      <c r="AA29" s="1">
        <f t="shared" si="18"/>
        <v>37990</v>
      </c>
      <c r="AB29" s="13">
        <f t="shared" si="18"/>
        <v>127191</v>
      </c>
      <c r="AC29" s="14">
        <f t="shared" si="19"/>
        <v>165181</v>
      </c>
      <c r="AE29" s="3" t="s">
        <v>14</v>
      </c>
      <c r="AF29" s="2">
        <f t="shared" si="20"/>
        <v>5611.6513080285904</v>
      </c>
      <c r="AG29" s="2">
        <f t="shared" si="15"/>
        <v>6641.4598780970236</v>
      </c>
      <c r="AH29" s="2">
        <f t="shared" si="15"/>
        <v>5327.4065643197455</v>
      </c>
      <c r="AI29" s="2">
        <f t="shared" si="15"/>
        <v>6583.4403669724798</v>
      </c>
      <c r="AJ29" s="2" t="str">
        <f t="shared" si="15"/>
        <v>N.A.</v>
      </c>
      <c r="AK29" s="2">
        <f t="shared" si="15"/>
        <v>13350.557694551395</v>
      </c>
      <c r="AL29" s="2" t="str">
        <f t="shared" si="15"/>
        <v>N.A.</v>
      </c>
      <c r="AM29" s="2">
        <f t="shared" si="15"/>
        <v>5456.583616917841</v>
      </c>
      <c r="AN29" s="2">
        <f t="shared" si="15"/>
        <v>0</v>
      </c>
      <c r="AO29" s="2" t="str">
        <f t="shared" si="15"/>
        <v>N.A.</v>
      </c>
      <c r="AP29" s="15">
        <f t="shared" si="15"/>
        <v>5317.001789944723</v>
      </c>
      <c r="AQ29" s="13">
        <f t="shared" si="15"/>
        <v>7053.748268352324</v>
      </c>
      <c r="AR29" s="14">
        <f t="shared" si="15"/>
        <v>6654.3137164686041</v>
      </c>
    </row>
    <row r="30" spans="1:44" ht="15" customHeight="1" thickBot="1" x14ac:dyDescent="0.3">
      <c r="A30" s="3" t="s">
        <v>15</v>
      </c>
      <c r="B30" s="2"/>
      <c r="C30" s="2"/>
      <c r="D30" s="2">
        <v>2328140</v>
      </c>
      <c r="E30" s="2"/>
      <c r="F30" s="2"/>
      <c r="G30" s="2">
        <v>1277100</v>
      </c>
      <c r="H30" s="2">
        <v>1645550.0000000002</v>
      </c>
      <c r="I30" s="2"/>
      <c r="J30" s="2"/>
      <c r="K30" s="2"/>
      <c r="L30" s="1">
        <f t="shared" si="16"/>
        <v>3973690</v>
      </c>
      <c r="M30" s="13">
        <f t="shared" si="16"/>
        <v>1277100</v>
      </c>
      <c r="N30" s="14">
        <f t="shared" si="17"/>
        <v>5250790</v>
      </c>
      <c r="P30" s="3" t="s">
        <v>15</v>
      </c>
      <c r="Q30" s="2">
        <v>0</v>
      </c>
      <c r="R30" s="2">
        <v>0</v>
      </c>
      <c r="S30" s="2">
        <v>472</v>
      </c>
      <c r="T30" s="2">
        <v>0</v>
      </c>
      <c r="U30" s="2">
        <v>0</v>
      </c>
      <c r="V30" s="2">
        <v>330</v>
      </c>
      <c r="W30" s="2">
        <v>698</v>
      </c>
      <c r="X30" s="2">
        <v>0</v>
      </c>
      <c r="Y30" s="2">
        <v>0</v>
      </c>
      <c r="Z30" s="2">
        <v>0</v>
      </c>
      <c r="AA30" s="1">
        <f t="shared" si="18"/>
        <v>1170</v>
      </c>
      <c r="AB30" s="13">
        <f t="shared" si="18"/>
        <v>330</v>
      </c>
      <c r="AC30" s="17">
        <f t="shared" si="19"/>
        <v>1500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4932.5</v>
      </c>
      <c r="AI30" s="2" t="str">
        <f t="shared" si="15"/>
        <v>N.A.</v>
      </c>
      <c r="AJ30" s="2" t="str">
        <f t="shared" si="15"/>
        <v>N.A.</v>
      </c>
      <c r="AK30" s="2">
        <f t="shared" si="15"/>
        <v>3870</v>
      </c>
      <c r="AL30" s="2">
        <f t="shared" si="15"/>
        <v>2357.5214899713469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3396.3162393162393</v>
      </c>
      <c r="AQ30" s="13">
        <f t="shared" si="15"/>
        <v>3870</v>
      </c>
      <c r="AR30" s="14">
        <f t="shared" si="15"/>
        <v>3500.5266666666666</v>
      </c>
    </row>
    <row r="31" spans="1:44" ht="15" customHeight="1" thickBot="1" x14ac:dyDescent="0.3">
      <c r="A31" s="4" t="s">
        <v>16</v>
      </c>
      <c r="B31" s="2">
        <v>241319502.99999988</v>
      </c>
      <c r="C31" s="2">
        <v>739976871.00000036</v>
      </c>
      <c r="D31" s="2">
        <v>102412227.99999996</v>
      </c>
      <c r="E31" s="2">
        <v>21527850.000000007</v>
      </c>
      <c r="F31" s="2">
        <v>48944350</v>
      </c>
      <c r="G31" s="2">
        <v>115704729.99999996</v>
      </c>
      <c r="H31" s="2">
        <v>121469587.00000004</v>
      </c>
      <c r="I31" s="2">
        <v>22448384.999999996</v>
      </c>
      <c r="J31" s="2">
        <v>0</v>
      </c>
      <c r="K31" s="2"/>
      <c r="L31" s="1">
        <f t="shared" ref="L31" si="21">B31+D31+F31+H31+J31</f>
        <v>514145667.99999988</v>
      </c>
      <c r="M31" s="13">
        <f t="shared" ref="M31" si="22">C31+E31+G31+I31+K31</f>
        <v>899657836.00000036</v>
      </c>
      <c r="N31" s="17">
        <f t="shared" ref="N31" si="23">L31+M31</f>
        <v>1413803504.0000002</v>
      </c>
      <c r="P31" s="4" t="s">
        <v>16</v>
      </c>
      <c r="Q31" s="2">
        <v>46302</v>
      </c>
      <c r="R31" s="2">
        <v>111470</v>
      </c>
      <c r="S31" s="2">
        <v>18642</v>
      </c>
      <c r="T31" s="2">
        <v>3270</v>
      </c>
      <c r="U31" s="2">
        <v>6119</v>
      </c>
      <c r="V31" s="2">
        <v>8901</v>
      </c>
      <c r="W31" s="2">
        <v>26144</v>
      </c>
      <c r="X31" s="2">
        <v>4114</v>
      </c>
      <c r="Y31" s="2">
        <v>3031</v>
      </c>
      <c r="Z31" s="2">
        <v>0</v>
      </c>
      <c r="AA31" s="1">
        <f t="shared" ref="AA31" si="24">Q31+S31+U31+W31+Y31</f>
        <v>100238</v>
      </c>
      <c r="AB31" s="13">
        <f t="shared" ref="AB31" si="25">R31+T31+V31+X31+Z31</f>
        <v>127755</v>
      </c>
      <c r="AC31" s="14">
        <f t="shared" ref="AC31" si="26">AA31+AB31</f>
        <v>227993</v>
      </c>
      <c r="AE31" s="4" t="s">
        <v>16</v>
      </c>
      <c r="AF31" s="2">
        <f t="shared" si="20"/>
        <v>5211.8591637510235</v>
      </c>
      <c r="AG31" s="2">
        <f t="shared" si="15"/>
        <v>6638.3499686014202</v>
      </c>
      <c r="AH31" s="2">
        <f t="shared" si="15"/>
        <v>5493.6287951936465</v>
      </c>
      <c r="AI31" s="2">
        <f t="shared" si="15"/>
        <v>6583.4403669724798</v>
      </c>
      <c r="AJ31" s="2">
        <f t="shared" si="15"/>
        <v>7998.749795718255</v>
      </c>
      <c r="AK31" s="2">
        <f t="shared" si="15"/>
        <v>12999.070890911129</v>
      </c>
      <c r="AL31" s="2">
        <f t="shared" si="15"/>
        <v>4646.1745333537347</v>
      </c>
      <c r="AM31" s="2">
        <f t="shared" si="15"/>
        <v>5456.583616917841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5129.2490672200156</v>
      </c>
      <c r="AQ31" s="13">
        <f t="shared" ref="AQ31" si="28">IFERROR(M31/AB31, "N.A.")</f>
        <v>7042.0557786388035</v>
      </c>
      <c r="AR31" s="14">
        <f t="shared" ref="AR31" si="29">IFERROR(N31/AC31, "N.A.")</f>
        <v>6201.0829455290304</v>
      </c>
    </row>
    <row r="32" spans="1:44" ht="15" customHeight="1" thickBot="1" x14ac:dyDescent="0.3">
      <c r="A32" s="5" t="s">
        <v>0</v>
      </c>
      <c r="B32" s="24">
        <f>B31+C31</f>
        <v>981296374.00000024</v>
      </c>
      <c r="C32" s="26"/>
      <c r="D32" s="24">
        <f>D31+E31</f>
        <v>123940077.99999997</v>
      </c>
      <c r="E32" s="26"/>
      <c r="F32" s="24">
        <f>F31+G31</f>
        <v>164649079.99999994</v>
      </c>
      <c r="G32" s="26"/>
      <c r="H32" s="24">
        <f>H31+I31</f>
        <v>143917972.00000003</v>
      </c>
      <c r="I32" s="26"/>
      <c r="J32" s="24">
        <f>J31+K31</f>
        <v>0</v>
      </c>
      <c r="K32" s="26"/>
      <c r="L32" s="24">
        <f>L31+M31</f>
        <v>1413803504.0000002</v>
      </c>
      <c r="M32" s="25"/>
      <c r="N32" s="18">
        <f>B32+D32+F32+H32+J32</f>
        <v>1413803504.0000002</v>
      </c>
      <c r="P32" s="5" t="s">
        <v>0</v>
      </c>
      <c r="Q32" s="24">
        <f>Q31+R31</f>
        <v>157772</v>
      </c>
      <c r="R32" s="26"/>
      <c r="S32" s="24">
        <f>S31+T31</f>
        <v>21912</v>
      </c>
      <c r="T32" s="26"/>
      <c r="U32" s="24">
        <f>U31+V31</f>
        <v>15020</v>
      </c>
      <c r="V32" s="26"/>
      <c r="W32" s="24">
        <f>W31+X31</f>
        <v>30258</v>
      </c>
      <c r="X32" s="26"/>
      <c r="Y32" s="24">
        <f>Y31+Z31</f>
        <v>3031</v>
      </c>
      <c r="Z32" s="26"/>
      <c r="AA32" s="24">
        <f>AA31+AB31</f>
        <v>227993</v>
      </c>
      <c r="AB32" s="26"/>
      <c r="AC32" s="19">
        <f>Q32+S32+U32+W32+Y32</f>
        <v>227993</v>
      </c>
      <c r="AE32" s="5" t="s">
        <v>0</v>
      </c>
      <c r="AF32" s="27">
        <f>IFERROR(B32/Q32,"N.A.")</f>
        <v>6219.7118246583696</v>
      </c>
      <c r="AG32" s="28"/>
      <c r="AH32" s="27">
        <f>IFERROR(D32/S32,"N.A.")</f>
        <v>5656.2649689667751</v>
      </c>
      <c r="AI32" s="28"/>
      <c r="AJ32" s="27">
        <f>IFERROR(F32/U32,"N.A.")</f>
        <v>10961.989347536613</v>
      </c>
      <c r="AK32" s="28"/>
      <c r="AL32" s="27">
        <f>IFERROR(H32/W32,"N.A.")</f>
        <v>4756.3610284883343</v>
      </c>
      <c r="AM32" s="28"/>
      <c r="AN32" s="27">
        <f>IFERROR(J32/Y32,"N.A.")</f>
        <v>0</v>
      </c>
      <c r="AO32" s="28"/>
      <c r="AP32" s="27">
        <f>IFERROR(L32/AA32,"N.A.")</f>
        <v>6201.0829455290304</v>
      </c>
      <c r="AQ32" s="28"/>
      <c r="AR32" s="16">
        <f>IFERROR(N32/AC32, "N.A.")</f>
        <v>6201.0829455290304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13614984</v>
      </c>
      <c r="C39" s="2"/>
      <c r="D39" s="2">
        <v>1911760</v>
      </c>
      <c r="E39" s="2"/>
      <c r="F39" s="2">
        <v>9553930.0000000019</v>
      </c>
      <c r="G39" s="2"/>
      <c r="H39" s="2">
        <v>58337937</v>
      </c>
      <c r="I39" s="2"/>
      <c r="J39" s="2">
        <v>0</v>
      </c>
      <c r="K39" s="2"/>
      <c r="L39" s="1">
        <f>B39+D39+F39+H39+J39</f>
        <v>83418611</v>
      </c>
      <c r="M39" s="13">
        <f>C39+E39+G39+I39+K39</f>
        <v>0</v>
      </c>
      <c r="N39" s="14">
        <f>L39+M39</f>
        <v>83418611</v>
      </c>
      <c r="P39" s="3" t="s">
        <v>12</v>
      </c>
      <c r="Q39" s="2">
        <v>4547</v>
      </c>
      <c r="R39" s="2">
        <v>0</v>
      </c>
      <c r="S39" s="2">
        <v>773</v>
      </c>
      <c r="T39" s="2">
        <v>0</v>
      </c>
      <c r="U39" s="2">
        <v>2651</v>
      </c>
      <c r="V39" s="2">
        <v>0</v>
      </c>
      <c r="W39" s="2">
        <v>24134</v>
      </c>
      <c r="X39" s="2">
        <v>0</v>
      </c>
      <c r="Y39" s="2">
        <v>5538</v>
      </c>
      <c r="Z39" s="2">
        <v>0</v>
      </c>
      <c r="AA39" s="1">
        <f>Q39+S39+U39+W39+Y39</f>
        <v>37643</v>
      </c>
      <c r="AB39" s="13">
        <f>R39+T39+V39+X39+Z39</f>
        <v>0</v>
      </c>
      <c r="AC39" s="14">
        <f>AA39+AB39</f>
        <v>37643</v>
      </c>
      <c r="AE39" s="3" t="s">
        <v>12</v>
      </c>
      <c r="AF39" s="2">
        <f>IFERROR(B39/Q39, "N.A.")</f>
        <v>2994.2784253353861</v>
      </c>
      <c r="AG39" s="2" t="str">
        <f t="shared" ref="AG39:AR43" si="30">IFERROR(C39/R39, "N.A.")</f>
        <v>N.A.</v>
      </c>
      <c r="AH39" s="2">
        <f t="shared" si="30"/>
        <v>2473.169469598965</v>
      </c>
      <c r="AI39" s="2" t="str">
        <f t="shared" si="30"/>
        <v>N.A.</v>
      </c>
      <c r="AJ39" s="2">
        <f t="shared" si="30"/>
        <v>3603.8966427763116</v>
      </c>
      <c r="AK39" s="2" t="str">
        <f t="shared" si="30"/>
        <v>N.A.</v>
      </c>
      <c r="AL39" s="2">
        <f t="shared" si="30"/>
        <v>2417.2510566006463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2216.045772122307</v>
      </c>
      <c r="AQ39" s="13" t="str">
        <f t="shared" si="30"/>
        <v>N.A.</v>
      </c>
      <c r="AR39" s="14">
        <f t="shared" si="30"/>
        <v>2216.045772122307</v>
      </c>
    </row>
    <row r="40" spans="1:44" ht="15" customHeight="1" thickBot="1" x14ac:dyDescent="0.3">
      <c r="A40" s="3" t="s">
        <v>13</v>
      </c>
      <c r="B40" s="2">
        <v>48443557.000000015</v>
      </c>
      <c r="C40" s="2">
        <v>3004365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48443557.000000015</v>
      </c>
      <c r="M40" s="13">
        <f t="shared" si="31"/>
        <v>3004365</v>
      </c>
      <c r="N40" s="14">
        <f t="shared" ref="N40:N42" si="32">L40+M40</f>
        <v>51447922.000000015</v>
      </c>
      <c r="P40" s="3" t="s">
        <v>13</v>
      </c>
      <c r="Q40" s="2">
        <v>16139</v>
      </c>
      <c r="R40" s="2">
        <v>819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16139</v>
      </c>
      <c r="AB40" s="13">
        <f t="shared" si="33"/>
        <v>819</v>
      </c>
      <c r="AC40" s="14">
        <f t="shared" ref="AC40:AC42" si="34">AA40+AB40</f>
        <v>16958</v>
      </c>
      <c r="AE40" s="3" t="s">
        <v>13</v>
      </c>
      <c r="AF40" s="2">
        <f t="shared" ref="AF40:AF43" si="35">IFERROR(B40/Q40, "N.A.")</f>
        <v>3001.6455170704512</v>
      </c>
      <c r="AG40" s="2">
        <f t="shared" si="30"/>
        <v>3668.3333333333335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3001.6455170704512</v>
      </c>
      <c r="AQ40" s="13">
        <f t="shared" si="30"/>
        <v>3668.3333333333335</v>
      </c>
      <c r="AR40" s="14">
        <f t="shared" si="30"/>
        <v>3033.8437315721203</v>
      </c>
    </row>
    <row r="41" spans="1:44" ht="15" customHeight="1" thickBot="1" x14ac:dyDescent="0.3">
      <c r="A41" s="3" t="s">
        <v>14</v>
      </c>
      <c r="B41" s="2">
        <v>65168390</v>
      </c>
      <c r="C41" s="2">
        <v>404265753.00000024</v>
      </c>
      <c r="D41" s="2">
        <v>13820462.000000002</v>
      </c>
      <c r="E41" s="2">
        <v>6358800.0000000009</v>
      </c>
      <c r="F41" s="2"/>
      <c r="G41" s="2">
        <v>27067880</v>
      </c>
      <c r="H41" s="2"/>
      <c r="I41" s="2">
        <v>17923701.999999996</v>
      </c>
      <c r="J41" s="2">
        <v>0</v>
      </c>
      <c r="K41" s="2"/>
      <c r="L41" s="1">
        <f t="shared" si="31"/>
        <v>78988852</v>
      </c>
      <c r="M41" s="13">
        <f t="shared" si="31"/>
        <v>455616135.00000024</v>
      </c>
      <c r="N41" s="14">
        <f t="shared" si="32"/>
        <v>534604987.00000024</v>
      </c>
      <c r="P41" s="3" t="s">
        <v>14</v>
      </c>
      <c r="Q41" s="2">
        <v>16712</v>
      </c>
      <c r="R41" s="2">
        <v>65019</v>
      </c>
      <c r="S41" s="2">
        <v>3396</v>
      </c>
      <c r="T41" s="2">
        <v>763</v>
      </c>
      <c r="U41" s="2">
        <v>0</v>
      </c>
      <c r="V41" s="2">
        <v>2645</v>
      </c>
      <c r="W41" s="2">
        <v>0</v>
      </c>
      <c r="X41" s="2">
        <v>2129</v>
      </c>
      <c r="Y41" s="2">
        <v>4571</v>
      </c>
      <c r="Z41" s="2">
        <v>0</v>
      </c>
      <c r="AA41" s="1">
        <f t="shared" si="33"/>
        <v>24679</v>
      </c>
      <c r="AB41" s="13">
        <f t="shared" si="33"/>
        <v>70556</v>
      </c>
      <c r="AC41" s="14">
        <f t="shared" si="34"/>
        <v>95235</v>
      </c>
      <c r="AE41" s="3" t="s">
        <v>14</v>
      </c>
      <c r="AF41" s="2">
        <f t="shared" si="35"/>
        <v>3899.4967687888943</v>
      </c>
      <c r="AG41" s="2">
        <f t="shared" si="30"/>
        <v>6217.6556545009953</v>
      </c>
      <c r="AH41" s="2">
        <f t="shared" si="30"/>
        <v>4069.6295641931688</v>
      </c>
      <c r="AI41" s="2">
        <f t="shared" si="30"/>
        <v>8333.9449541284412</v>
      </c>
      <c r="AJ41" s="2" t="str">
        <f t="shared" si="30"/>
        <v>N.A.</v>
      </c>
      <c r="AK41" s="2">
        <f t="shared" si="30"/>
        <v>10233.60302457467</v>
      </c>
      <c r="AL41" s="2" t="str">
        <f t="shared" si="30"/>
        <v>N.A.</v>
      </c>
      <c r="AM41" s="2">
        <f t="shared" si="30"/>
        <v>8418.8360732738365</v>
      </c>
      <c r="AN41" s="2">
        <f t="shared" si="30"/>
        <v>0</v>
      </c>
      <c r="AO41" s="2" t="str">
        <f t="shared" si="30"/>
        <v>N.A.</v>
      </c>
      <c r="AP41" s="15">
        <f t="shared" si="30"/>
        <v>3200.6504315409861</v>
      </c>
      <c r="AQ41" s="13">
        <f t="shared" si="30"/>
        <v>6457.5108424513892</v>
      </c>
      <c r="AR41" s="14">
        <f t="shared" si="30"/>
        <v>5613.5348033811124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1307200</v>
      </c>
      <c r="I42" s="2"/>
      <c r="J42" s="2"/>
      <c r="K42" s="2"/>
      <c r="L42" s="1">
        <f t="shared" si="31"/>
        <v>1307200</v>
      </c>
      <c r="M42" s="13">
        <f t="shared" si="31"/>
        <v>0</v>
      </c>
      <c r="N42" s="14">
        <f t="shared" si="32"/>
        <v>1307200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152</v>
      </c>
      <c r="X42" s="2">
        <v>0</v>
      </c>
      <c r="Y42" s="2">
        <v>0</v>
      </c>
      <c r="Z42" s="2">
        <v>0</v>
      </c>
      <c r="AA42" s="1">
        <f t="shared" si="33"/>
        <v>152</v>
      </c>
      <c r="AB42" s="13">
        <f t="shared" si="33"/>
        <v>0</v>
      </c>
      <c r="AC42" s="14">
        <f t="shared" si="34"/>
        <v>152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8600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8600</v>
      </c>
      <c r="AQ42" s="13" t="str">
        <f t="shared" si="30"/>
        <v>N.A.</v>
      </c>
      <c r="AR42" s="14">
        <f t="shared" si="30"/>
        <v>8600</v>
      </c>
    </row>
    <row r="43" spans="1:44" ht="15" customHeight="1" thickBot="1" x14ac:dyDescent="0.3">
      <c r="A43" s="4" t="s">
        <v>16</v>
      </c>
      <c r="B43" s="2">
        <v>127226931.00000007</v>
      </c>
      <c r="C43" s="2">
        <v>407270117.99999994</v>
      </c>
      <c r="D43" s="2">
        <v>15732221.999999998</v>
      </c>
      <c r="E43" s="2">
        <v>6358800.0000000009</v>
      </c>
      <c r="F43" s="2">
        <v>9553930.0000000019</v>
      </c>
      <c r="G43" s="2">
        <v>27067880</v>
      </c>
      <c r="H43" s="2">
        <v>59645137.000000007</v>
      </c>
      <c r="I43" s="2">
        <v>17923701.999999996</v>
      </c>
      <c r="J43" s="2">
        <v>0</v>
      </c>
      <c r="K43" s="2"/>
      <c r="L43" s="1">
        <f t="shared" ref="L43" si="36">B43+D43+F43+H43+J43</f>
        <v>212158220.00000006</v>
      </c>
      <c r="M43" s="13">
        <f t="shared" ref="M43" si="37">C43+E43+G43+I43+K43</f>
        <v>458620499.99999994</v>
      </c>
      <c r="N43" s="17">
        <f t="shared" ref="N43" si="38">L43+M43</f>
        <v>670778720</v>
      </c>
      <c r="P43" s="4" t="s">
        <v>16</v>
      </c>
      <c r="Q43" s="2">
        <v>37398</v>
      </c>
      <c r="R43" s="2">
        <v>65838</v>
      </c>
      <c r="S43" s="2">
        <v>4169</v>
      </c>
      <c r="T43" s="2">
        <v>763</v>
      </c>
      <c r="U43" s="2">
        <v>2651</v>
      </c>
      <c r="V43" s="2">
        <v>2645</v>
      </c>
      <c r="W43" s="2">
        <v>24286</v>
      </c>
      <c r="X43" s="2">
        <v>2129</v>
      </c>
      <c r="Y43" s="2">
        <v>10109</v>
      </c>
      <c r="Z43" s="2">
        <v>0</v>
      </c>
      <c r="AA43" s="1">
        <f t="shared" ref="AA43" si="39">Q43+S43+U43+W43+Y43</f>
        <v>78613</v>
      </c>
      <c r="AB43" s="13">
        <f t="shared" ref="AB43" si="40">R43+T43+V43+X43+Z43</f>
        <v>71375</v>
      </c>
      <c r="AC43" s="17">
        <f t="shared" ref="AC43" si="41">AA43+AB43</f>
        <v>149988</v>
      </c>
      <c r="AE43" s="4" t="s">
        <v>16</v>
      </c>
      <c r="AF43" s="2">
        <f t="shared" si="35"/>
        <v>3401.9715225413142</v>
      </c>
      <c r="AG43" s="2">
        <f t="shared" si="30"/>
        <v>6185.9430420122108</v>
      </c>
      <c r="AH43" s="2">
        <f t="shared" si="30"/>
        <v>3773.6200527704482</v>
      </c>
      <c r="AI43" s="2">
        <f t="shared" si="30"/>
        <v>8333.9449541284412</v>
      </c>
      <c r="AJ43" s="2">
        <f t="shared" si="30"/>
        <v>3603.8966427763116</v>
      </c>
      <c r="AK43" s="2">
        <f t="shared" si="30"/>
        <v>10233.60302457467</v>
      </c>
      <c r="AL43" s="2">
        <f t="shared" si="30"/>
        <v>2455.9473359136955</v>
      </c>
      <c r="AM43" s="2">
        <f t="shared" si="30"/>
        <v>8418.8360732738365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2698.7676338519082</v>
      </c>
      <c r="AQ43" s="13">
        <f t="shared" ref="AQ43" si="43">IFERROR(M43/AB43, "N.A.")</f>
        <v>6425.5061295971973</v>
      </c>
      <c r="AR43" s="14">
        <f t="shared" ref="AR43" si="44">IFERROR(N43/AC43, "N.A.")</f>
        <v>4472.2159106061818</v>
      </c>
    </row>
    <row r="44" spans="1:44" ht="15" customHeight="1" thickBot="1" x14ac:dyDescent="0.3">
      <c r="A44" s="5" t="s">
        <v>0</v>
      </c>
      <c r="B44" s="24">
        <f>B43+C43</f>
        <v>534497049</v>
      </c>
      <c r="C44" s="26"/>
      <c r="D44" s="24">
        <f>D43+E43</f>
        <v>22091022</v>
      </c>
      <c r="E44" s="26"/>
      <c r="F44" s="24">
        <f>F43+G43</f>
        <v>36621810</v>
      </c>
      <c r="G44" s="26"/>
      <c r="H44" s="24">
        <f>H43+I43</f>
        <v>77568839</v>
      </c>
      <c r="I44" s="26"/>
      <c r="J44" s="24">
        <f>J43+K43</f>
        <v>0</v>
      </c>
      <c r="K44" s="26"/>
      <c r="L44" s="24">
        <f>L43+M43</f>
        <v>670778720</v>
      </c>
      <c r="M44" s="25"/>
      <c r="N44" s="18">
        <f>B44+D44+F44+H44+J44</f>
        <v>670778720</v>
      </c>
      <c r="P44" s="5" t="s">
        <v>0</v>
      </c>
      <c r="Q44" s="24">
        <f>Q43+R43</f>
        <v>103236</v>
      </c>
      <c r="R44" s="26"/>
      <c r="S44" s="24">
        <f>S43+T43</f>
        <v>4932</v>
      </c>
      <c r="T44" s="26"/>
      <c r="U44" s="24">
        <f>U43+V43</f>
        <v>5296</v>
      </c>
      <c r="V44" s="26"/>
      <c r="W44" s="24">
        <f>W43+X43</f>
        <v>26415</v>
      </c>
      <c r="X44" s="26"/>
      <c r="Y44" s="24">
        <f>Y43+Z43</f>
        <v>10109</v>
      </c>
      <c r="Z44" s="26"/>
      <c r="AA44" s="24">
        <f>AA43+AB43</f>
        <v>149988</v>
      </c>
      <c r="AB44" s="25"/>
      <c r="AC44" s="18">
        <f>Q44+S44+U44+W44+Y44</f>
        <v>149988</v>
      </c>
      <c r="AE44" s="5" t="s">
        <v>0</v>
      </c>
      <c r="AF44" s="27">
        <f>IFERROR(B44/Q44,"N.A.")</f>
        <v>5177.4288910845053</v>
      </c>
      <c r="AG44" s="28"/>
      <c r="AH44" s="27">
        <f>IFERROR(D44/S44,"N.A.")</f>
        <v>4479.1204379562041</v>
      </c>
      <c r="AI44" s="28"/>
      <c r="AJ44" s="27">
        <f>IFERROR(F44/U44,"N.A.")</f>
        <v>6914.9943353474318</v>
      </c>
      <c r="AK44" s="28"/>
      <c r="AL44" s="27">
        <f>IFERROR(H44/W44,"N.A.")</f>
        <v>2936.5451069468104</v>
      </c>
      <c r="AM44" s="28"/>
      <c r="AN44" s="27">
        <f>IFERROR(J44/Y44,"N.A.")</f>
        <v>0</v>
      </c>
      <c r="AO44" s="28"/>
      <c r="AP44" s="27">
        <f>IFERROR(L44/AA44,"N.A.")</f>
        <v>4472.2159106061818</v>
      </c>
      <c r="AQ44" s="28"/>
      <c r="AR44" s="16">
        <f>IFERROR(N44/AC44, "N.A.")</f>
        <v>4472.2159106061818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3259400</v>
      </c>
      <c r="C15" s="2"/>
      <c r="D15" s="2">
        <v>1370840.0000000002</v>
      </c>
      <c r="E15" s="2"/>
      <c r="F15" s="2">
        <v>4224000</v>
      </c>
      <c r="G15" s="2"/>
      <c r="H15" s="2">
        <v>3376623.9999999995</v>
      </c>
      <c r="I15" s="2"/>
      <c r="J15" s="2">
        <v>0</v>
      </c>
      <c r="K15" s="2"/>
      <c r="L15" s="1">
        <f>B15+D15+F15+H15+J15</f>
        <v>12230864</v>
      </c>
      <c r="M15" s="13">
        <f>C15+E15+G15+I15+K15</f>
        <v>0</v>
      </c>
      <c r="N15" s="14">
        <f>L15+M15</f>
        <v>12230864</v>
      </c>
      <c r="P15" s="3" t="s">
        <v>12</v>
      </c>
      <c r="Q15" s="2">
        <v>968</v>
      </c>
      <c r="R15" s="2">
        <v>0</v>
      </c>
      <c r="S15" s="2">
        <v>420</v>
      </c>
      <c r="T15" s="2">
        <v>0</v>
      </c>
      <c r="U15" s="2">
        <v>176</v>
      </c>
      <c r="V15" s="2">
        <v>0</v>
      </c>
      <c r="W15" s="2">
        <v>2364</v>
      </c>
      <c r="X15" s="2">
        <v>0</v>
      </c>
      <c r="Y15" s="2">
        <v>756</v>
      </c>
      <c r="Z15" s="2">
        <v>0</v>
      </c>
      <c r="AA15" s="1">
        <f>Q15+S15+U15+W15+Y15</f>
        <v>4684</v>
      </c>
      <c r="AB15" s="13">
        <f>R15+T15+V15+X15+Z15</f>
        <v>0</v>
      </c>
      <c r="AC15" s="14">
        <f>AA15+AB15</f>
        <v>4684</v>
      </c>
      <c r="AE15" s="3" t="s">
        <v>12</v>
      </c>
      <c r="AF15" s="2">
        <f>IFERROR(B15/Q15, "N.A.")</f>
        <v>3367.1487603305786</v>
      </c>
      <c r="AG15" s="2" t="str">
        <f t="shared" ref="AG15:AR19" si="0">IFERROR(C15/R15, "N.A.")</f>
        <v>N.A.</v>
      </c>
      <c r="AH15" s="2">
        <f t="shared" si="0"/>
        <v>3263.9047619047624</v>
      </c>
      <c r="AI15" s="2" t="str">
        <f t="shared" si="0"/>
        <v>N.A.</v>
      </c>
      <c r="AJ15" s="2">
        <f t="shared" si="0"/>
        <v>24000</v>
      </c>
      <c r="AK15" s="2" t="str">
        <f t="shared" si="0"/>
        <v>N.A.</v>
      </c>
      <c r="AL15" s="2">
        <f t="shared" si="0"/>
        <v>1428.3519458544838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2611.2006831767721</v>
      </c>
      <c r="AQ15" s="13" t="str">
        <f t="shared" si="0"/>
        <v>N.A.</v>
      </c>
      <c r="AR15" s="14">
        <f t="shared" si="0"/>
        <v>2611.2006831767721</v>
      </c>
    </row>
    <row r="16" spans="1:44" ht="15" customHeight="1" thickBot="1" x14ac:dyDescent="0.3">
      <c r="A16" s="3" t="s">
        <v>13</v>
      </c>
      <c r="B16" s="2">
        <v>1892751.9999999998</v>
      </c>
      <c r="C16" s="2"/>
      <c r="D16" s="2">
        <v>99760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1992511.9999999998</v>
      </c>
      <c r="M16" s="13">
        <f t="shared" si="1"/>
        <v>0</v>
      </c>
      <c r="N16" s="14">
        <f t="shared" ref="N16:N18" si="2">L16+M16</f>
        <v>1992511.9999999998</v>
      </c>
      <c r="P16" s="3" t="s">
        <v>13</v>
      </c>
      <c r="Q16" s="2">
        <v>1136</v>
      </c>
      <c r="R16" s="2">
        <v>0</v>
      </c>
      <c r="S16" s="2">
        <v>116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1252</v>
      </c>
      <c r="AB16" s="13">
        <f t="shared" si="3"/>
        <v>0</v>
      </c>
      <c r="AC16" s="14">
        <f t="shared" ref="AC16:AC18" si="4">AA16+AB16</f>
        <v>1252</v>
      </c>
      <c r="AE16" s="3" t="s">
        <v>13</v>
      </c>
      <c r="AF16" s="2">
        <f t="shared" ref="AF16:AF19" si="5">IFERROR(B16/Q16, "N.A.")</f>
        <v>1666.1549295774646</v>
      </c>
      <c r="AG16" s="2" t="str">
        <f t="shared" si="0"/>
        <v>N.A.</v>
      </c>
      <c r="AH16" s="2">
        <f t="shared" si="0"/>
        <v>860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1591.4632587859423</v>
      </c>
      <c r="AQ16" s="13" t="str">
        <f t="shared" si="0"/>
        <v>N.A.</v>
      </c>
      <c r="AR16" s="14">
        <f t="shared" si="0"/>
        <v>1591.4632587859423</v>
      </c>
    </row>
    <row r="17" spans="1:44" ht="15" customHeight="1" thickBot="1" x14ac:dyDescent="0.3">
      <c r="A17" s="3" t="s">
        <v>14</v>
      </c>
      <c r="B17" s="2">
        <v>3673079.9999999995</v>
      </c>
      <c r="C17" s="2">
        <v>6944300</v>
      </c>
      <c r="D17" s="2"/>
      <c r="E17" s="2">
        <v>435000</v>
      </c>
      <c r="F17" s="2"/>
      <c r="G17" s="2">
        <v>352000</v>
      </c>
      <c r="H17" s="2"/>
      <c r="I17" s="2">
        <v>499440.00000000006</v>
      </c>
      <c r="J17" s="2">
        <v>0</v>
      </c>
      <c r="K17" s="2"/>
      <c r="L17" s="1">
        <f t="shared" si="1"/>
        <v>3673079.9999999995</v>
      </c>
      <c r="M17" s="13">
        <f t="shared" si="1"/>
        <v>8230740</v>
      </c>
      <c r="N17" s="14">
        <f t="shared" si="2"/>
        <v>11903820</v>
      </c>
      <c r="P17" s="3" t="s">
        <v>14</v>
      </c>
      <c r="Q17" s="2">
        <v>1658</v>
      </c>
      <c r="R17" s="2">
        <v>1358</v>
      </c>
      <c r="S17" s="2">
        <v>0</v>
      </c>
      <c r="T17" s="2">
        <v>116</v>
      </c>
      <c r="U17" s="2">
        <v>0</v>
      </c>
      <c r="V17" s="2">
        <v>176</v>
      </c>
      <c r="W17" s="2">
        <v>0</v>
      </c>
      <c r="X17" s="2">
        <v>222</v>
      </c>
      <c r="Y17" s="2">
        <v>106</v>
      </c>
      <c r="Z17" s="2">
        <v>0</v>
      </c>
      <c r="AA17" s="1">
        <f t="shared" si="3"/>
        <v>1764</v>
      </c>
      <c r="AB17" s="13">
        <f t="shared" si="3"/>
        <v>1872</v>
      </c>
      <c r="AC17" s="14">
        <f t="shared" si="4"/>
        <v>3636</v>
      </c>
      <c r="AE17" s="3" t="s">
        <v>14</v>
      </c>
      <c r="AF17" s="2">
        <f t="shared" si="5"/>
        <v>2215.3679131483714</v>
      </c>
      <c r="AG17" s="2">
        <f t="shared" si="0"/>
        <v>5113.6229749631812</v>
      </c>
      <c r="AH17" s="2" t="str">
        <f t="shared" si="0"/>
        <v>N.A.</v>
      </c>
      <c r="AI17" s="2">
        <f t="shared" si="0"/>
        <v>3750</v>
      </c>
      <c r="AJ17" s="2" t="str">
        <f t="shared" si="0"/>
        <v>N.A.</v>
      </c>
      <c r="AK17" s="2">
        <f t="shared" si="0"/>
        <v>2000</v>
      </c>
      <c r="AL17" s="2" t="str">
        <f t="shared" si="0"/>
        <v>N.A.</v>
      </c>
      <c r="AM17" s="2">
        <f t="shared" si="0"/>
        <v>2249.72972972973</v>
      </c>
      <c r="AN17" s="2">
        <f t="shared" si="0"/>
        <v>0</v>
      </c>
      <c r="AO17" s="2" t="str">
        <f t="shared" si="0"/>
        <v>N.A.</v>
      </c>
      <c r="AP17" s="15">
        <f t="shared" si="0"/>
        <v>2082.2448979591836</v>
      </c>
      <c r="AQ17" s="13">
        <f t="shared" si="0"/>
        <v>4396.7628205128203</v>
      </c>
      <c r="AR17" s="14">
        <f t="shared" si="0"/>
        <v>3273.8778877887789</v>
      </c>
    </row>
    <row r="18" spans="1:44" ht="15" customHeight="1" thickBot="1" x14ac:dyDescent="0.3">
      <c r="A18" s="3" t="s">
        <v>15</v>
      </c>
      <c r="B18" s="2">
        <v>375648</v>
      </c>
      <c r="C18" s="2"/>
      <c r="D18" s="2"/>
      <c r="E18" s="2"/>
      <c r="F18" s="2"/>
      <c r="G18" s="2"/>
      <c r="H18" s="2">
        <v>494394.00000000006</v>
      </c>
      <c r="I18" s="2"/>
      <c r="J18" s="2">
        <v>0</v>
      </c>
      <c r="K18" s="2"/>
      <c r="L18" s="1">
        <f t="shared" si="1"/>
        <v>870042</v>
      </c>
      <c r="M18" s="13">
        <f t="shared" si="1"/>
        <v>0</v>
      </c>
      <c r="N18" s="14">
        <f t="shared" si="2"/>
        <v>870042</v>
      </c>
      <c r="P18" s="3" t="s">
        <v>15</v>
      </c>
      <c r="Q18" s="2">
        <v>248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3932</v>
      </c>
      <c r="X18" s="2">
        <v>0</v>
      </c>
      <c r="Y18" s="2">
        <v>2672</v>
      </c>
      <c r="Z18" s="2">
        <v>0</v>
      </c>
      <c r="AA18" s="1">
        <f t="shared" si="3"/>
        <v>6852</v>
      </c>
      <c r="AB18" s="13">
        <f t="shared" si="3"/>
        <v>0</v>
      </c>
      <c r="AC18" s="17">
        <f t="shared" si="4"/>
        <v>6852</v>
      </c>
      <c r="AE18" s="3" t="s">
        <v>15</v>
      </c>
      <c r="AF18" s="2">
        <f t="shared" si="5"/>
        <v>1514.7096774193549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125.73601220752799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126.97635726795096</v>
      </c>
      <c r="AQ18" s="13" t="str">
        <f t="shared" si="0"/>
        <v>N.A.</v>
      </c>
      <c r="AR18" s="14">
        <f t="shared" si="0"/>
        <v>126.97635726795096</v>
      </c>
    </row>
    <row r="19" spans="1:44" ht="15" customHeight="1" thickBot="1" x14ac:dyDescent="0.3">
      <c r="A19" s="4" t="s">
        <v>16</v>
      </c>
      <c r="B19" s="2">
        <v>9200879.9999999981</v>
      </c>
      <c r="C19" s="2">
        <v>6944300</v>
      </c>
      <c r="D19" s="2">
        <v>1470600</v>
      </c>
      <c r="E19" s="2">
        <v>435000</v>
      </c>
      <c r="F19" s="2">
        <v>4224000</v>
      </c>
      <c r="G19" s="2">
        <v>352000</v>
      </c>
      <c r="H19" s="2">
        <v>3871017.9999999995</v>
      </c>
      <c r="I19" s="2">
        <v>499440.00000000006</v>
      </c>
      <c r="J19" s="2">
        <v>0</v>
      </c>
      <c r="K19" s="2"/>
      <c r="L19" s="1">
        <f t="shared" ref="L19" si="6">B19+D19+F19+H19+J19</f>
        <v>18766497.999999996</v>
      </c>
      <c r="M19" s="13">
        <f t="shared" ref="M19" si="7">C19+E19+G19+I19+K19</f>
        <v>8230740</v>
      </c>
      <c r="N19" s="17">
        <f t="shared" ref="N19" si="8">L19+M19</f>
        <v>26997237.999999996</v>
      </c>
      <c r="P19" s="4" t="s">
        <v>16</v>
      </c>
      <c r="Q19" s="2">
        <v>4010</v>
      </c>
      <c r="R19" s="2">
        <v>1358</v>
      </c>
      <c r="S19" s="2">
        <v>536</v>
      </c>
      <c r="T19" s="2">
        <v>116</v>
      </c>
      <c r="U19" s="2">
        <v>176</v>
      </c>
      <c r="V19" s="2">
        <v>176</v>
      </c>
      <c r="W19" s="2">
        <v>6296</v>
      </c>
      <c r="X19" s="2">
        <v>222</v>
      </c>
      <c r="Y19" s="2">
        <v>3534</v>
      </c>
      <c r="Z19" s="2">
        <v>0</v>
      </c>
      <c r="AA19" s="1">
        <f t="shared" ref="AA19" si="9">Q19+S19+U19+W19+Y19</f>
        <v>14552</v>
      </c>
      <c r="AB19" s="13">
        <f t="shared" ref="AB19" si="10">R19+T19+V19+X19+Z19</f>
        <v>1872</v>
      </c>
      <c r="AC19" s="14">
        <f t="shared" ref="AC19" si="11">AA19+AB19</f>
        <v>16424</v>
      </c>
      <c r="AE19" s="4" t="s">
        <v>16</v>
      </c>
      <c r="AF19" s="2">
        <f t="shared" si="5"/>
        <v>2294.4837905236905</v>
      </c>
      <c r="AG19" s="2">
        <f t="shared" si="0"/>
        <v>5113.6229749631812</v>
      </c>
      <c r="AH19" s="2">
        <f t="shared" si="0"/>
        <v>2743.6567164179105</v>
      </c>
      <c r="AI19" s="2">
        <f t="shared" si="0"/>
        <v>3750</v>
      </c>
      <c r="AJ19" s="2">
        <f t="shared" si="0"/>
        <v>24000</v>
      </c>
      <c r="AK19" s="2">
        <f t="shared" si="0"/>
        <v>2000</v>
      </c>
      <c r="AL19" s="2">
        <f t="shared" si="0"/>
        <v>614.83767471410408</v>
      </c>
      <c r="AM19" s="2">
        <f t="shared" si="0"/>
        <v>2249.72972972973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1289.6164101154477</v>
      </c>
      <c r="AQ19" s="13">
        <f t="shared" ref="AQ19" si="13">IFERROR(M19/AB19, "N.A.")</f>
        <v>4396.7628205128203</v>
      </c>
      <c r="AR19" s="14">
        <f t="shared" ref="AR19" si="14">IFERROR(N19/AC19, "N.A.")</f>
        <v>1643.7675353141742</v>
      </c>
    </row>
    <row r="20" spans="1:44" ht="15" customHeight="1" thickBot="1" x14ac:dyDescent="0.3">
      <c r="A20" s="5" t="s">
        <v>0</v>
      </c>
      <c r="B20" s="24">
        <f>B19+C19</f>
        <v>16145179.999999998</v>
      </c>
      <c r="C20" s="26"/>
      <c r="D20" s="24">
        <f>D19+E19</f>
        <v>1905600</v>
      </c>
      <c r="E20" s="26"/>
      <c r="F20" s="24">
        <f>F19+G19</f>
        <v>4576000</v>
      </c>
      <c r="G20" s="26"/>
      <c r="H20" s="24">
        <f>H19+I19</f>
        <v>4370458</v>
      </c>
      <c r="I20" s="26"/>
      <c r="J20" s="24">
        <f>J19+K19</f>
        <v>0</v>
      </c>
      <c r="K20" s="26"/>
      <c r="L20" s="24">
        <f>L19+M19</f>
        <v>26997237.999999996</v>
      </c>
      <c r="M20" s="25"/>
      <c r="N20" s="18">
        <f>B20+D20+F20+H20+J20</f>
        <v>26997238</v>
      </c>
      <c r="P20" s="5" t="s">
        <v>0</v>
      </c>
      <c r="Q20" s="24">
        <f>Q19+R19</f>
        <v>5368</v>
      </c>
      <c r="R20" s="26"/>
      <c r="S20" s="24">
        <f>S19+T19</f>
        <v>652</v>
      </c>
      <c r="T20" s="26"/>
      <c r="U20" s="24">
        <f>U19+V19</f>
        <v>352</v>
      </c>
      <c r="V20" s="26"/>
      <c r="W20" s="24">
        <f>W19+X19</f>
        <v>6518</v>
      </c>
      <c r="X20" s="26"/>
      <c r="Y20" s="24">
        <f>Y19+Z19</f>
        <v>3534</v>
      </c>
      <c r="Z20" s="26"/>
      <c r="AA20" s="24">
        <f>AA19+AB19</f>
        <v>16424</v>
      </c>
      <c r="AB20" s="26"/>
      <c r="AC20" s="19">
        <f>Q20+S20+U20+W20+Y20</f>
        <v>16424</v>
      </c>
      <c r="AE20" s="5" t="s">
        <v>0</v>
      </c>
      <c r="AF20" s="27">
        <f>IFERROR(B20/Q20,"N.A.")</f>
        <v>3007.6713859910578</v>
      </c>
      <c r="AG20" s="28"/>
      <c r="AH20" s="27">
        <f>IFERROR(D20/S20,"N.A.")</f>
        <v>2922.6993865030677</v>
      </c>
      <c r="AI20" s="28"/>
      <c r="AJ20" s="27">
        <f>IFERROR(F20/U20,"N.A.")</f>
        <v>13000</v>
      </c>
      <c r="AK20" s="28"/>
      <c r="AL20" s="27">
        <f>IFERROR(H20/W20,"N.A.")</f>
        <v>670.52132555998776</v>
      </c>
      <c r="AM20" s="28"/>
      <c r="AN20" s="27">
        <f>IFERROR(J20/Y20,"N.A.")</f>
        <v>0</v>
      </c>
      <c r="AO20" s="28"/>
      <c r="AP20" s="27">
        <f>IFERROR(L20/AA20,"N.A.")</f>
        <v>1643.7675353141742</v>
      </c>
      <c r="AQ20" s="28"/>
      <c r="AR20" s="16">
        <f>IFERROR(N20/AC20, "N.A.")</f>
        <v>1643.7675353141744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3070200.0000000005</v>
      </c>
      <c r="C27" s="2"/>
      <c r="D27" s="2">
        <v>1370840.0000000002</v>
      </c>
      <c r="E27" s="2"/>
      <c r="F27" s="2">
        <v>4224000</v>
      </c>
      <c r="G27" s="2"/>
      <c r="H27" s="2">
        <v>2132084</v>
      </c>
      <c r="I27" s="2"/>
      <c r="J27" s="2">
        <v>0</v>
      </c>
      <c r="K27" s="2"/>
      <c r="L27" s="1">
        <f>B27+D27+F27+H27+J27</f>
        <v>10797124</v>
      </c>
      <c r="M27" s="13">
        <f>C27+E27+G27+I27+K27</f>
        <v>0</v>
      </c>
      <c r="N27" s="14">
        <f>L27+M27</f>
        <v>10797124</v>
      </c>
      <c r="P27" s="3" t="s">
        <v>12</v>
      </c>
      <c r="Q27" s="2">
        <v>792</v>
      </c>
      <c r="R27" s="2">
        <v>0</v>
      </c>
      <c r="S27" s="2">
        <v>420</v>
      </c>
      <c r="T27" s="2">
        <v>0</v>
      </c>
      <c r="U27" s="2">
        <v>176</v>
      </c>
      <c r="V27" s="2">
        <v>0</v>
      </c>
      <c r="W27" s="2">
        <v>1076</v>
      </c>
      <c r="X27" s="2">
        <v>0</v>
      </c>
      <c r="Y27" s="2">
        <v>116</v>
      </c>
      <c r="Z27" s="2">
        <v>0</v>
      </c>
      <c r="AA27" s="1">
        <f>Q27+S27+U27+W27+Y27</f>
        <v>2580</v>
      </c>
      <c r="AB27" s="13">
        <f>R27+T27+V27+X27+Z27</f>
        <v>0</v>
      </c>
      <c r="AC27" s="14">
        <f>AA27+AB27</f>
        <v>2580</v>
      </c>
      <c r="AE27" s="3" t="s">
        <v>12</v>
      </c>
      <c r="AF27" s="2">
        <f>IFERROR(B27/Q27, "N.A.")</f>
        <v>3876.515151515152</v>
      </c>
      <c r="AG27" s="2" t="str">
        <f t="shared" ref="AG27:AR31" si="15">IFERROR(C27/R27, "N.A.")</f>
        <v>N.A.</v>
      </c>
      <c r="AH27" s="2">
        <f t="shared" si="15"/>
        <v>3263.9047619047624</v>
      </c>
      <c r="AI27" s="2" t="str">
        <f t="shared" si="15"/>
        <v>N.A.</v>
      </c>
      <c r="AJ27" s="2">
        <f t="shared" si="15"/>
        <v>24000</v>
      </c>
      <c r="AK27" s="2" t="str">
        <f t="shared" si="15"/>
        <v>N.A.</v>
      </c>
      <c r="AL27" s="2">
        <f t="shared" si="15"/>
        <v>1981.4907063197027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4184.9317829457368</v>
      </c>
      <c r="AQ27" s="13" t="str">
        <f t="shared" si="15"/>
        <v>N.A.</v>
      </c>
      <c r="AR27" s="14">
        <f t="shared" si="15"/>
        <v>4184.9317829457368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2166800</v>
      </c>
      <c r="C29" s="2">
        <v>5157420</v>
      </c>
      <c r="D29" s="2"/>
      <c r="E29" s="2">
        <v>435000</v>
      </c>
      <c r="F29" s="2"/>
      <c r="G29" s="2">
        <v>352000</v>
      </c>
      <c r="H29" s="2"/>
      <c r="I29" s="2">
        <v>499440.00000000006</v>
      </c>
      <c r="J29" s="2"/>
      <c r="K29" s="2"/>
      <c r="L29" s="1">
        <f t="shared" si="16"/>
        <v>2166800</v>
      </c>
      <c r="M29" s="13">
        <f t="shared" si="16"/>
        <v>6443860</v>
      </c>
      <c r="N29" s="14">
        <f t="shared" si="17"/>
        <v>8610660</v>
      </c>
      <c r="P29" s="3" t="s">
        <v>14</v>
      </c>
      <c r="Q29" s="2">
        <v>818</v>
      </c>
      <c r="R29" s="2">
        <v>938</v>
      </c>
      <c r="S29" s="2">
        <v>0</v>
      </c>
      <c r="T29" s="2">
        <v>116</v>
      </c>
      <c r="U29" s="2">
        <v>0</v>
      </c>
      <c r="V29" s="2">
        <v>176</v>
      </c>
      <c r="W29" s="2">
        <v>0</v>
      </c>
      <c r="X29" s="2">
        <v>222</v>
      </c>
      <c r="Y29" s="2">
        <v>0</v>
      </c>
      <c r="Z29" s="2">
        <v>0</v>
      </c>
      <c r="AA29" s="1">
        <f t="shared" si="18"/>
        <v>818</v>
      </c>
      <c r="AB29" s="13">
        <f t="shared" si="18"/>
        <v>1452</v>
      </c>
      <c r="AC29" s="14">
        <f t="shared" si="19"/>
        <v>2270</v>
      </c>
      <c r="AE29" s="3" t="s">
        <v>14</v>
      </c>
      <c r="AF29" s="2">
        <f t="shared" si="20"/>
        <v>2648.8997555012224</v>
      </c>
      <c r="AG29" s="2">
        <f t="shared" si="15"/>
        <v>5498.3155650319832</v>
      </c>
      <c r="AH29" s="2" t="str">
        <f t="shared" si="15"/>
        <v>N.A.</v>
      </c>
      <c r="AI29" s="2">
        <f t="shared" si="15"/>
        <v>3750</v>
      </c>
      <c r="AJ29" s="2" t="str">
        <f t="shared" si="15"/>
        <v>N.A.</v>
      </c>
      <c r="AK29" s="2">
        <f t="shared" si="15"/>
        <v>2000</v>
      </c>
      <c r="AL29" s="2" t="str">
        <f t="shared" si="15"/>
        <v>N.A.</v>
      </c>
      <c r="AM29" s="2">
        <f t="shared" si="15"/>
        <v>2249.72972972973</v>
      </c>
      <c r="AN29" s="2" t="str">
        <f t="shared" si="15"/>
        <v>N.A.</v>
      </c>
      <c r="AO29" s="2" t="str">
        <f t="shared" si="15"/>
        <v>N.A.</v>
      </c>
      <c r="AP29" s="15">
        <f t="shared" si="15"/>
        <v>2648.8997555012224</v>
      </c>
      <c r="AQ29" s="13">
        <f t="shared" si="15"/>
        <v>4437.9201101928375</v>
      </c>
      <c r="AR29" s="14">
        <f t="shared" si="15"/>
        <v>3793.2422907488985</v>
      </c>
    </row>
    <row r="30" spans="1:44" ht="15" customHeight="1" thickBot="1" x14ac:dyDescent="0.3">
      <c r="A30" s="3" t="s">
        <v>15</v>
      </c>
      <c r="B30" s="2">
        <v>375648</v>
      </c>
      <c r="C30" s="2"/>
      <c r="D30" s="2"/>
      <c r="E30" s="2"/>
      <c r="F30" s="2"/>
      <c r="G30" s="2"/>
      <c r="H30" s="2">
        <v>480720</v>
      </c>
      <c r="I30" s="2"/>
      <c r="J30" s="2">
        <v>0</v>
      </c>
      <c r="K30" s="2"/>
      <c r="L30" s="1">
        <f t="shared" si="16"/>
        <v>856368</v>
      </c>
      <c r="M30" s="13">
        <f t="shared" si="16"/>
        <v>0</v>
      </c>
      <c r="N30" s="14">
        <f t="shared" si="17"/>
        <v>856368</v>
      </c>
      <c r="P30" s="3" t="s">
        <v>15</v>
      </c>
      <c r="Q30" s="2">
        <v>248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3826</v>
      </c>
      <c r="X30" s="2">
        <v>0</v>
      </c>
      <c r="Y30" s="2">
        <v>2368</v>
      </c>
      <c r="Z30" s="2">
        <v>0</v>
      </c>
      <c r="AA30" s="1">
        <f t="shared" si="18"/>
        <v>6442</v>
      </c>
      <c r="AB30" s="13">
        <f t="shared" si="18"/>
        <v>0</v>
      </c>
      <c r="AC30" s="17">
        <f t="shared" si="19"/>
        <v>6442</v>
      </c>
      <c r="AE30" s="3" t="s">
        <v>15</v>
      </c>
      <c r="AF30" s="2">
        <f t="shared" si="20"/>
        <v>1514.7096774193549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125.64558285415578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132.93511331884508</v>
      </c>
      <c r="AQ30" s="13" t="str">
        <f t="shared" si="15"/>
        <v>N.A.</v>
      </c>
      <c r="AR30" s="14">
        <f t="shared" si="15"/>
        <v>132.93511331884508</v>
      </c>
    </row>
    <row r="31" spans="1:44" ht="15" customHeight="1" thickBot="1" x14ac:dyDescent="0.3">
      <c r="A31" s="4" t="s">
        <v>16</v>
      </c>
      <c r="B31" s="2">
        <v>5612648</v>
      </c>
      <c r="C31" s="2">
        <v>5157420</v>
      </c>
      <c r="D31" s="2">
        <v>1370840.0000000002</v>
      </c>
      <c r="E31" s="2">
        <v>435000</v>
      </c>
      <c r="F31" s="2">
        <v>4224000</v>
      </c>
      <c r="G31" s="2">
        <v>352000</v>
      </c>
      <c r="H31" s="2">
        <v>2612803.9999999995</v>
      </c>
      <c r="I31" s="2">
        <v>499440.00000000006</v>
      </c>
      <c r="J31" s="2">
        <v>0</v>
      </c>
      <c r="K31" s="2"/>
      <c r="L31" s="1">
        <f t="shared" ref="L31" si="21">B31+D31+F31+H31+J31</f>
        <v>13820292</v>
      </c>
      <c r="M31" s="13">
        <f t="shared" ref="M31" si="22">C31+E31+G31+I31+K31</f>
        <v>6443860</v>
      </c>
      <c r="N31" s="17">
        <f t="shared" ref="N31" si="23">L31+M31</f>
        <v>20264152</v>
      </c>
      <c r="P31" s="4" t="s">
        <v>16</v>
      </c>
      <c r="Q31" s="2">
        <v>1858</v>
      </c>
      <c r="R31" s="2">
        <v>938</v>
      </c>
      <c r="S31" s="2">
        <v>420</v>
      </c>
      <c r="T31" s="2">
        <v>116</v>
      </c>
      <c r="U31" s="2">
        <v>176</v>
      </c>
      <c r="V31" s="2">
        <v>176</v>
      </c>
      <c r="W31" s="2">
        <v>4902</v>
      </c>
      <c r="X31" s="2">
        <v>222</v>
      </c>
      <c r="Y31" s="2">
        <v>2484</v>
      </c>
      <c r="Z31" s="2">
        <v>0</v>
      </c>
      <c r="AA31" s="1">
        <f t="shared" ref="AA31" si="24">Q31+S31+U31+W31+Y31</f>
        <v>9840</v>
      </c>
      <c r="AB31" s="13">
        <f t="shared" ref="AB31" si="25">R31+T31+V31+X31+Z31</f>
        <v>1452</v>
      </c>
      <c r="AC31" s="14">
        <f t="shared" ref="AC31" si="26">AA31+AB31</f>
        <v>11292</v>
      </c>
      <c r="AE31" s="4" t="s">
        <v>16</v>
      </c>
      <c r="AF31" s="2">
        <f t="shared" si="20"/>
        <v>3020.8008611410119</v>
      </c>
      <c r="AG31" s="2">
        <f t="shared" si="15"/>
        <v>5498.3155650319832</v>
      </c>
      <c r="AH31" s="2">
        <f t="shared" si="15"/>
        <v>3263.9047619047624</v>
      </c>
      <c r="AI31" s="2">
        <f t="shared" si="15"/>
        <v>3750</v>
      </c>
      <c r="AJ31" s="2">
        <f t="shared" si="15"/>
        <v>24000</v>
      </c>
      <c r="AK31" s="2">
        <f t="shared" si="15"/>
        <v>2000</v>
      </c>
      <c r="AL31" s="2">
        <f t="shared" si="15"/>
        <v>533.00775193798438</v>
      </c>
      <c r="AM31" s="2">
        <f t="shared" si="15"/>
        <v>2249.72972972973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1404.5012195121951</v>
      </c>
      <c r="AQ31" s="13">
        <f t="shared" ref="AQ31" si="28">IFERROR(M31/AB31, "N.A.")</f>
        <v>4437.9201101928375</v>
      </c>
      <c r="AR31" s="14">
        <f t="shared" ref="AR31" si="29">IFERROR(N31/AC31, "N.A.")</f>
        <v>1794.5582713425433</v>
      </c>
    </row>
    <row r="32" spans="1:44" ht="15" customHeight="1" thickBot="1" x14ac:dyDescent="0.3">
      <c r="A32" s="5" t="s">
        <v>0</v>
      </c>
      <c r="B32" s="24">
        <f>B31+C31</f>
        <v>10770068</v>
      </c>
      <c r="C32" s="26"/>
      <c r="D32" s="24">
        <f>D31+E31</f>
        <v>1805840.0000000002</v>
      </c>
      <c r="E32" s="26"/>
      <c r="F32" s="24">
        <f>F31+G31</f>
        <v>4576000</v>
      </c>
      <c r="G32" s="26"/>
      <c r="H32" s="24">
        <f>H31+I31</f>
        <v>3112243.9999999995</v>
      </c>
      <c r="I32" s="26"/>
      <c r="J32" s="24">
        <f>J31+K31</f>
        <v>0</v>
      </c>
      <c r="K32" s="26"/>
      <c r="L32" s="24">
        <f>L31+M31</f>
        <v>20264152</v>
      </c>
      <c r="M32" s="25"/>
      <c r="N32" s="18">
        <f>B32+D32+F32+H32+J32</f>
        <v>20264152</v>
      </c>
      <c r="P32" s="5" t="s">
        <v>0</v>
      </c>
      <c r="Q32" s="24">
        <f>Q31+R31</f>
        <v>2796</v>
      </c>
      <c r="R32" s="26"/>
      <c r="S32" s="24">
        <f>S31+T31</f>
        <v>536</v>
      </c>
      <c r="T32" s="26"/>
      <c r="U32" s="24">
        <f>U31+V31</f>
        <v>352</v>
      </c>
      <c r="V32" s="26"/>
      <c r="W32" s="24">
        <f>W31+X31</f>
        <v>5124</v>
      </c>
      <c r="X32" s="26"/>
      <c r="Y32" s="24">
        <f>Y31+Z31</f>
        <v>2484</v>
      </c>
      <c r="Z32" s="26"/>
      <c r="AA32" s="24">
        <f>AA31+AB31</f>
        <v>11292</v>
      </c>
      <c r="AB32" s="26"/>
      <c r="AC32" s="19">
        <f>Q32+S32+U32+W32+Y32</f>
        <v>11292</v>
      </c>
      <c r="AE32" s="5" t="s">
        <v>0</v>
      </c>
      <c r="AF32" s="27">
        <f>IFERROR(B32/Q32,"N.A.")</f>
        <v>3851.9556509299</v>
      </c>
      <c r="AG32" s="28"/>
      <c r="AH32" s="27">
        <f>IFERROR(D32/S32,"N.A.")</f>
        <v>3369.1044776119406</v>
      </c>
      <c r="AI32" s="28"/>
      <c r="AJ32" s="27">
        <f>IFERROR(F32/U32,"N.A.")</f>
        <v>13000</v>
      </c>
      <c r="AK32" s="28"/>
      <c r="AL32" s="27">
        <f>IFERROR(H32/W32,"N.A.")</f>
        <v>607.3856362217017</v>
      </c>
      <c r="AM32" s="28"/>
      <c r="AN32" s="27">
        <f>IFERROR(J32/Y32,"N.A.")</f>
        <v>0</v>
      </c>
      <c r="AO32" s="28"/>
      <c r="AP32" s="27">
        <f>IFERROR(L32/AA32,"N.A.")</f>
        <v>1794.5582713425433</v>
      </c>
      <c r="AQ32" s="28"/>
      <c r="AR32" s="16">
        <f>IFERROR(N32/AC32, "N.A.")</f>
        <v>1794.5582713425433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189200</v>
      </c>
      <c r="C39" s="2"/>
      <c r="D39" s="2"/>
      <c r="E39" s="2"/>
      <c r="F39" s="2"/>
      <c r="G39" s="2"/>
      <c r="H39" s="2">
        <v>1244540.0000000002</v>
      </c>
      <c r="I39" s="2"/>
      <c r="J39" s="2">
        <v>0</v>
      </c>
      <c r="K39" s="2"/>
      <c r="L39" s="1">
        <f>B39+D39+F39+H39+J39</f>
        <v>1433740.0000000002</v>
      </c>
      <c r="M39" s="13">
        <f>C39+E39+G39+I39+K39</f>
        <v>0</v>
      </c>
      <c r="N39" s="14">
        <f>L39+M39</f>
        <v>1433740.0000000002</v>
      </c>
      <c r="P39" s="3" t="s">
        <v>12</v>
      </c>
      <c r="Q39" s="2">
        <v>176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1288</v>
      </c>
      <c r="X39" s="2">
        <v>0</v>
      </c>
      <c r="Y39" s="2">
        <v>640</v>
      </c>
      <c r="Z39" s="2">
        <v>0</v>
      </c>
      <c r="AA39" s="1">
        <f>Q39+S39+U39+W39+Y39</f>
        <v>2104</v>
      </c>
      <c r="AB39" s="13">
        <f>R39+T39+V39+X39+Z39</f>
        <v>0</v>
      </c>
      <c r="AC39" s="14">
        <f>AA39+AB39</f>
        <v>2104</v>
      </c>
      <c r="AE39" s="3" t="s">
        <v>12</v>
      </c>
      <c r="AF39" s="2">
        <f>IFERROR(B39/Q39, "N.A.")</f>
        <v>1075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966.25776397515551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681.43536121673014</v>
      </c>
      <c r="AQ39" s="13" t="str">
        <f t="shared" si="30"/>
        <v>N.A.</v>
      </c>
      <c r="AR39" s="14">
        <f t="shared" si="30"/>
        <v>681.43536121673014</v>
      </c>
    </row>
    <row r="40" spans="1:44" ht="15" customHeight="1" thickBot="1" x14ac:dyDescent="0.3">
      <c r="A40" s="3" t="s">
        <v>13</v>
      </c>
      <c r="B40" s="2">
        <v>1892751.9999999998</v>
      </c>
      <c r="C40" s="2"/>
      <c r="D40" s="2">
        <v>99760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1992511.9999999998</v>
      </c>
      <c r="M40" s="13">
        <f t="shared" si="31"/>
        <v>0</v>
      </c>
      <c r="N40" s="14">
        <f t="shared" ref="N40:N42" si="32">L40+M40</f>
        <v>1992511.9999999998</v>
      </c>
      <c r="P40" s="3" t="s">
        <v>13</v>
      </c>
      <c r="Q40" s="2">
        <v>1136</v>
      </c>
      <c r="R40" s="2">
        <v>0</v>
      </c>
      <c r="S40" s="2">
        <v>116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1252</v>
      </c>
      <c r="AB40" s="13">
        <f t="shared" si="33"/>
        <v>0</v>
      </c>
      <c r="AC40" s="14">
        <f t="shared" ref="AC40:AC42" si="34">AA40+AB40</f>
        <v>1252</v>
      </c>
      <c r="AE40" s="3" t="s">
        <v>13</v>
      </c>
      <c r="AF40" s="2">
        <f t="shared" ref="AF40:AF43" si="35">IFERROR(B40/Q40, "N.A.")</f>
        <v>1666.1549295774646</v>
      </c>
      <c r="AG40" s="2" t="str">
        <f t="shared" si="30"/>
        <v>N.A.</v>
      </c>
      <c r="AH40" s="2">
        <f t="shared" si="30"/>
        <v>860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1591.4632587859423</v>
      </c>
      <c r="AQ40" s="13" t="str">
        <f t="shared" si="30"/>
        <v>N.A.</v>
      </c>
      <c r="AR40" s="14">
        <f t="shared" si="30"/>
        <v>1591.4632587859423</v>
      </c>
    </row>
    <row r="41" spans="1:44" ht="15" customHeight="1" thickBot="1" x14ac:dyDescent="0.3">
      <c r="A41" s="3" t="s">
        <v>14</v>
      </c>
      <c r="B41" s="2">
        <v>1506279.9999999998</v>
      </c>
      <c r="C41" s="2">
        <v>1786879.9999999998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1506279.9999999998</v>
      </c>
      <c r="M41" s="13">
        <f t="shared" si="31"/>
        <v>1786879.9999999998</v>
      </c>
      <c r="N41" s="14">
        <f t="shared" si="32"/>
        <v>3293159.9999999995</v>
      </c>
      <c r="P41" s="3" t="s">
        <v>14</v>
      </c>
      <c r="Q41" s="2">
        <v>840</v>
      </c>
      <c r="R41" s="2">
        <v>420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106</v>
      </c>
      <c r="Z41" s="2">
        <v>0</v>
      </c>
      <c r="AA41" s="1">
        <f t="shared" si="33"/>
        <v>946</v>
      </c>
      <c r="AB41" s="13">
        <f t="shared" si="33"/>
        <v>420</v>
      </c>
      <c r="AC41" s="14">
        <f t="shared" si="34"/>
        <v>1366</v>
      </c>
      <c r="AE41" s="3" t="s">
        <v>14</v>
      </c>
      <c r="AF41" s="2">
        <f t="shared" si="35"/>
        <v>1793.1904761904759</v>
      </c>
      <c r="AG41" s="2">
        <f t="shared" si="30"/>
        <v>4254.4761904761899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1592.2621564482026</v>
      </c>
      <c r="AQ41" s="13">
        <f t="shared" si="30"/>
        <v>4254.4761904761899</v>
      </c>
      <c r="AR41" s="14">
        <f t="shared" si="30"/>
        <v>2410.8052708638356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13674</v>
      </c>
      <c r="I42" s="2"/>
      <c r="J42" s="2">
        <v>0</v>
      </c>
      <c r="K42" s="2"/>
      <c r="L42" s="1">
        <f t="shared" si="31"/>
        <v>13674</v>
      </c>
      <c r="M42" s="13">
        <f t="shared" si="31"/>
        <v>0</v>
      </c>
      <c r="N42" s="14">
        <f t="shared" si="32"/>
        <v>13674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106</v>
      </c>
      <c r="X42" s="2">
        <v>0</v>
      </c>
      <c r="Y42" s="2">
        <v>304</v>
      </c>
      <c r="Z42" s="2">
        <v>0</v>
      </c>
      <c r="AA42" s="1">
        <f t="shared" si="33"/>
        <v>410</v>
      </c>
      <c r="AB42" s="13">
        <f t="shared" si="33"/>
        <v>0</v>
      </c>
      <c r="AC42" s="14">
        <f t="shared" si="34"/>
        <v>410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129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33.351219512195122</v>
      </c>
      <c r="AQ42" s="13" t="str">
        <f t="shared" si="30"/>
        <v>N.A.</v>
      </c>
      <c r="AR42" s="14">
        <f t="shared" si="30"/>
        <v>33.351219512195122</v>
      </c>
    </row>
    <row r="43" spans="1:44" ht="15" customHeight="1" thickBot="1" x14ac:dyDescent="0.3">
      <c r="A43" s="4" t="s">
        <v>16</v>
      </c>
      <c r="B43" s="2">
        <v>3588231.9999999995</v>
      </c>
      <c r="C43" s="2">
        <v>1786879.9999999998</v>
      </c>
      <c r="D43" s="2">
        <v>99760</v>
      </c>
      <c r="E43" s="2"/>
      <c r="F43" s="2"/>
      <c r="G43" s="2"/>
      <c r="H43" s="2">
        <v>1258214.0000000002</v>
      </c>
      <c r="I43" s="2"/>
      <c r="J43" s="2">
        <v>0</v>
      </c>
      <c r="K43" s="2"/>
      <c r="L43" s="1">
        <f t="shared" ref="L43" si="36">B43+D43+F43+H43+J43</f>
        <v>4946206</v>
      </c>
      <c r="M43" s="13">
        <f t="shared" ref="M43" si="37">C43+E43+G43+I43+K43</f>
        <v>1786879.9999999998</v>
      </c>
      <c r="N43" s="17">
        <f t="shared" ref="N43" si="38">L43+M43</f>
        <v>6733086</v>
      </c>
      <c r="P43" s="4" t="s">
        <v>16</v>
      </c>
      <c r="Q43" s="2">
        <v>2152</v>
      </c>
      <c r="R43" s="2">
        <v>420</v>
      </c>
      <c r="S43" s="2">
        <v>116</v>
      </c>
      <c r="T43" s="2">
        <v>0</v>
      </c>
      <c r="U43" s="2">
        <v>0</v>
      </c>
      <c r="V43" s="2">
        <v>0</v>
      </c>
      <c r="W43" s="2">
        <v>1394</v>
      </c>
      <c r="X43" s="2">
        <v>0</v>
      </c>
      <c r="Y43" s="2">
        <v>1050</v>
      </c>
      <c r="Z43" s="2">
        <v>0</v>
      </c>
      <c r="AA43" s="1">
        <f t="shared" ref="AA43" si="39">Q43+S43+U43+W43+Y43</f>
        <v>4712</v>
      </c>
      <c r="AB43" s="13">
        <f t="shared" ref="AB43" si="40">R43+T43+V43+X43+Z43</f>
        <v>420</v>
      </c>
      <c r="AC43" s="17">
        <f t="shared" ref="AC43" si="41">AA43+AB43</f>
        <v>5132</v>
      </c>
      <c r="AE43" s="4" t="s">
        <v>16</v>
      </c>
      <c r="AF43" s="2">
        <f t="shared" si="35"/>
        <v>1667.3940520446095</v>
      </c>
      <c r="AG43" s="2">
        <f t="shared" si="30"/>
        <v>4254.4761904761899</v>
      </c>
      <c r="AH43" s="2">
        <f t="shared" si="30"/>
        <v>860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902.59253945480646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1049.7041595925298</v>
      </c>
      <c r="AQ43" s="13">
        <f t="shared" ref="AQ43" si="43">IFERROR(M43/AB43, "N.A.")</f>
        <v>4254.4761904761899</v>
      </c>
      <c r="AR43" s="14">
        <f t="shared" ref="AR43" si="44">IFERROR(N43/AC43, "N.A.")</f>
        <v>1311.9809041309431</v>
      </c>
    </row>
    <row r="44" spans="1:44" ht="15" customHeight="1" thickBot="1" x14ac:dyDescent="0.3">
      <c r="A44" s="5" t="s">
        <v>0</v>
      </c>
      <c r="B44" s="24">
        <f>B43+C43</f>
        <v>5375111.9999999991</v>
      </c>
      <c r="C44" s="26"/>
      <c r="D44" s="24">
        <f>D43+E43</f>
        <v>99760</v>
      </c>
      <c r="E44" s="26"/>
      <c r="F44" s="24">
        <f>F43+G43</f>
        <v>0</v>
      </c>
      <c r="G44" s="26"/>
      <c r="H44" s="24">
        <f>H43+I43</f>
        <v>1258214.0000000002</v>
      </c>
      <c r="I44" s="26"/>
      <c r="J44" s="24">
        <f>J43+K43</f>
        <v>0</v>
      </c>
      <c r="K44" s="26"/>
      <c r="L44" s="24">
        <f>L43+M43</f>
        <v>6733086</v>
      </c>
      <c r="M44" s="25"/>
      <c r="N44" s="18">
        <f>B44+D44+F44+H44+J44</f>
        <v>6733085.9999999991</v>
      </c>
      <c r="P44" s="5" t="s">
        <v>0</v>
      </c>
      <c r="Q44" s="24">
        <f>Q43+R43</f>
        <v>2572</v>
      </c>
      <c r="R44" s="26"/>
      <c r="S44" s="24">
        <f>S43+T43</f>
        <v>116</v>
      </c>
      <c r="T44" s="26"/>
      <c r="U44" s="24">
        <f>U43+V43</f>
        <v>0</v>
      </c>
      <c r="V44" s="26"/>
      <c r="W44" s="24">
        <f>W43+X43</f>
        <v>1394</v>
      </c>
      <c r="X44" s="26"/>
      <c r="Y44" s="24">
        <f>Y43+Z43</f>
        <v>1050</v>
      </c>
      <c r="Z44" s="26"/>
      <c r="AA44" s="24">
        <f>AA43+AB43</f>
        <v>5132</v>
      </c>
      <c r="AB44" s="25"/>
      <c r="AC44" s="18">
        <f>Q44+S44+U44+W44+Y44</f>
        <v>5132</v>
      </c>
      <c r="AE44" s="5" t="s">
        <v>0</v>
      </c>
      <c r="AF44" s="27">
        <f>IFERROR(B44/Q44,"N.A.")</f>
        <v>2089.8569206842922</v>
      </c>
      <c r="AG44" s="28"/>
      <c r="AH44" s="27">
        <f>IFERROR(D44/S44,"N.A.")</f>
        <v>860</v>
      </c>
      <c r="AI44" s="28"/>
      <c r="AJ44" s="27" t="str">
        <f>IFERROR(F44/U44,"N.A.")</f>
        <v>N.A.</v>
      </c>
      <c r="AK44" s="28"/>
      <c r="AL44" s="27">
        <f>IFERROR(H44/W44,"N.A.")</f>
        <v>902.59253945480646</v>
      </c>
      <c r="AM44" s="28"/>
      <c r="AN44" s="27">
        <f>IFERROR(J44/Y44,"N.A.")</f>
        <v>0</v>
      </c>
      <c r="AO44" s="28"/>
      <c r="AP44" s="27">
        <f>IFERROR(L44/AA44,"N.A.")</f>
        <v>1311.9809041309431</v>
      </c>
      <c r="AQ44" s="28"/>
      <c r="AR44" s="16">
        <f>IFERROR(N44/AC44, "N.A.")</f>
        <v>1311.9809041309429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3138355</v>
      </c>
      <c r="C15" s="2"/>
      <c r="D15" s="2">
        <v>907300</v>
      </c>
      <c r="E15" s="2"/>
      <c r="F15" s="2">
        <v>442040</v>
      </c>
      <c r="G15" s="2"/>
      <c r="H15" s="2">
        <v>4161799.9999999995</v>
      </c>
      <c r="I15" s="2"/>
      <c r="J15" s="2">
        <v>0</v>
      </c>
      <c r="K15" s="2"/>
      <c r="L15" s="1">
        <f>B15+D15+F15+H15+J15</f>
        <v>8649495</v>
      </c>
      <c r="M15" s="13">
        <f>C15+E15+G15+I15+K15</f>
        <v>0</v>
      </c>
      <c r="N15" s="14">
        <f>L15+M15</f>
        <v>8649495</v>
      </c>
      <c r="P15" s="3" t="s">
        <v>12</v>
      </c>
      <c r="Q15" s="2">
        <v>1148</v>
      </c>
      <c r="R15" s="2">
        <v>0</v>
      </c>
      <c r="S15" s="2">
        <v>521</v>
      </c>
      <c r="T15" s="2">
        <v>0</v>
      </c>
      <c r="U15" s="2">
        <v>202</v>
      </c>
      <c r="V15" s="2">
        <v>0</v>
      </c>
      <c r="W15" s="2">
        <v>2298</v>
      </c>
      <c r="X15" s="2">
        <v>0</v>
      </c>
      <c r="Y15" s="2">
        <v>97</v>
      </c>
      <c r="Z15" s="2">
        <v>0</v>
      </c>
      <c r="AA15" s="1">
        <f>Q15+S15+U15+W15+Y15</f>
        <v>4266</v>
      </c>
      <c r="AB15" s="13">
        <f>R15+T15+V15+X15+Z15</f>
        <v>0</v>
      </c>
      <c r="AC15" s="14">
        <f>AA15+AB15</f>
        <v>4266</v>
      </c>
      <c r="AE15" s="3" t="s">
        <v>12</v>
      </c>
      <c r="AF15" s="2">
        <f>IFERROR(B15/Q15, "N.A.")</f>
        <v>2733.7587108013936</v>
      </c>
      <c r="AG15" s="2" t="str">
        <f t="shared" ref="AG15:AR19" si="0">IFERROR(C15/R15, "N.A.")</f>
        <v>N.A.</v>
      </c>
      <c r="AH15" s="2">
        <f t="shared" si="0"/>
        <v>1741.4587332053743</v>
      </c>
      <c r="AI15" s="2" t="str">
        <f t="shared" si="0"/>
        <v>N.A.</v>
      </c>
      <c r="AJ15" s="2">
        <f t="shared" si="0"/>
        <v>2188.3168316831684</v>
      </c>
      <c r="AK15" s="2" t="str">
        <f t="shared" si="0"/>
        <v>N.A.</v>
      </c>
      <c r="AL15" s="2">
        <f t="shared" si="0"/>
        <v>1811.0530896431678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2027.542194092827</v>
      </c>
      <c r="AQ15" s="13" t="str">
        <f t="shared" si="0"/>
        <v>N.A.</v>
      </c>
      <c r="AR15" s="14">
        <f t="shared" si="0"/>
        <v>2027.542194092827</v>
      </c>
    </row>
    <row r="16" spans="1:44" ht="15" customHeight="1" thickBot="1" x14ac:dyDescent="0.3">
      <c r="A16" s="3" t="s">
        <v>13</v>
      </c>
      <c r="B16" s="2">
        <v>2082490</v>
      </c>
      <c r="C16" s="2">
        <v>436500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2082490</v>
      </c>
      <c r="M16" s="13">
        <f t="shared" si="1"/>
        <v>436500</v>
      </c>
      <c r="N16" s="14">
        <f t="shared" ref="N16:N18" si="2">L16+M16</f>
        <v>2518990</v>
      </c>
      <c r="P16" s="3" t="s">
        <v>13</v>
      </c>
      <c r="Q16" s="2">
        <v>619</v>
      </c>
      <c r="R16" s="2">
        <v>97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619</v>
      </c>
      <c r="AB16" s="13">
        <f t="shared" si="3"/>
        <v>97</v>
      </c>
      <c r="AC16" s="14">
        <f t="shared" ref="AC16:AC18" si="4">AA16+AB16</f>
        <v>716</v>
      </c>
      <c r="AE16" s="3" t="s">
        <v>13</v>
      </c>
      <c r="AF16" s="2">
        <f t="shared" ref="AF16:AF19" si="5">IFERROR(B16/Q16, "N.A.")</f>
        <v>3364.2810985460419</v>
      </c>
      <c r="AG16" s="2">
        <f t="shared" si="0"/>
        <v>4500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3364.2810985460419</v>
      </c>
      <c r="AQ16" s="13">
        <f t="shared" si="0"/>
        <v>4500</v>
      </c>
      <c r="AR16" s="14">
        <f t="shared" si="0"/>
        <v>3518.1424581005585</v>
      </c>
    </row>
    <row r="17" spans="1:44" ht="15" customHeight="1" thickBot="1" x14ac:dyDescent="0.3">
      <c r="A17" s="3" t="s">
        <v>14</v>
      </c>
      <c r="B17" s="2">
        <v>15331378.000000002</v>
      </c>
      <c r="C17" s="2">
        <v>12699500.000000002</v>
      </c>
      <c r="D17" s="2">
        <v>97000</v>
      </c>
      <c r="E17" s="2"/>
      <c r="F17" s="2"/>
      <c r="G17" s="2">
        <v>5136400</v>
      </c>
      <c r="H17" s="2"/>
      <c r="I17" s="2">
        <v>2185540</v>
      </c>
      <c r="J17" s="2">
        <v>0</v>
      </c>
      <c r="K17" s="2"/>
      <c r="L17" s="1">
        <f t="shared" si="1"/>
        <v>15428378.000000002</v>
      </c>
      <c r="M17" s="13">
        <f t="shared" si="1"/>
        <v>20021440</v>
      </c>
      <c r="N17" s="14">
        <f t="shared" si="2"/>
        <v>35449818</v>
      </c>
      <c r="P17" s="3" t="s">
        <v>14</v>
      </c>
      <c r="Q17" s="2">
        <v>4332</v>
      </c>
      <c r="R17" s="2">
        <v>2858</v>
      </c>
      <c r="S17" s="2">
        <v>194</v>
      </c>
      <c r="T17" s="2">
        <v>0</v>
      </c>
      <c r="U17" s="2">
        <v>0</v>
      </c>
      <c r="V17" s="2">
        <v>732</v>
      </c>
      <c r="W17" s="2">
        <v>0</v>
      </c>
      <c r="X17" s="2">
        <v>721</v>
      </c>
      <c r="Y17" s="2">
        <v>640</v>
      </c>
      <c r="Z17" s="2">
        <v>0</v>
      </c>
      <c r="AA17" s="1">
        <f t="shared" si="3"/>
        <v>5166</v>
      </c>
      <c r="AB17" s="13">
        <f t="shared" si="3"/>
        <v>4311</v>
      </c>
      <c r="AC17" s="14">
        <f t="shared" si="4"/>
        <v>9477</v>
      </c>
      <c r="AE17" s="3" t="s">
        <v>14</v>
      </c>
      <c r="AF17" s="2">
        <f t="shared" si="5"/>
        <v>3539.099261311173</v>
      </c>
      <c r="AG17" s="2">
        <f t="shared" si="0"/>
        <v>4443.4919524142761</v>
      </c>
      <c r="AH17" s="2">
        <f t="shared" si="0"/>
        <v>500</v>
      </c>
      <c r="AI17" s="2" t="str">
        <f t="shared" si="0"/>
        <v>N.A.</v>
      </c>
      <c r="AJ17" s="2" t="str">
        <f t="shared" si="0"/>
        <v>N.A.</v>
      </c>
      <c r="AK17" s="2">
        <f t="shared" si="0"/>
        <v>7016.9398907103823</v>
      </c>
      <c r="AL17" s="2" t="str">
        <f t="shared" si="0"/>
        <v>N.A.</v>
      </c>
      <c r="AM17" s="2">
        <f t="shared" si="0"/>
        <v>3031.2621359223299</v>
      </c>
      <c r="AN17" s="2">
        <f t="shared" si="0"/>
        <v>0</v>
      </c>
      <c r="AO17" s="2" t="str">
        <f t="shared" si="0"/>
        <v>N.A.</v>
      </c>
      <c r="AP17" s="15">
        <f t="shared" si="0"/>
        <v>2986.5230352303529</v>
      </c>
      <c r="AQ17" s="13">
        <f t="shared" si="0"/>
        <v>4644.2681512410118</v>
      </c>
      <c r="AR17" s="14">
        <f t="shared" si="0"/>
        <v>3740.616017727129</v>
      </c>
    </row>
    <row r="18" spans="1:44" ht="15" customHeight="1" thickBot="1" x14ac:dyDescent="0.3">
      <c r="A18" s="3" t="s">
        <v>15</v>
      </c>
      <c r="B18" s="2">
        <v>3342940</v>
      </c>
      <c r="C18" s="2"/>
      <c r="D18" s="2">
        <v>3162960</v>
      </c>
      <c r="E18" s="2"/>
      <c r="F18" s="2"/>
      <c r="G18" s="2">
        <v>681400</v>
      </c>
      <c r="H18" s="2">
        <v>479450.00000000012</v>
      </c>
      <c r="I18" s="2"/>
      <c r="J18" s="2">
        <v>0</v>
      </c>
      <c r="K18" s="2"/>
      <c r="L18" s="1">
        <f t="shared" si="1"/>
        <v>6985350</v>
      </c>
      <c r="M18" s="13">
        <f t="shared" si="1"/>
        <v>681400</v>
      </c>
      <c r="N18" s="14">
        <f t="shared" si="2"/>
        <v>7666750</v>
      </c>
      <c r="P18" s="3" t="s">
        <v>15</v>
      </c>
      <c r="Q18" s="2">
        <v>1015</v>
      </c>
      <c r="R18" s="2">
        <v>0</v>
      </c>
      <c r="S18" s="2">
        <v>644</v>
      </c>
      <c r="T18" s="2">
        <v>0</v>
      </c>
      <c r="U18" s="2">
        <v>0</v>
      </c>
      <c r="V18" s="2">
        <v>613</v>
      </c>
      <c r="W18" s="2">
        <v>2861</v>
      </c>
      <c r="X18" s="2">
        <v>0</v>
      </c>
      <c r="Y18" s="2">
        <v>1308</v>
      </c>
      <c r="Z18" s="2">
        <v>0</v>
      </c>
      <c r="AA18" s="1">
        <f t="shared" si="3"/>
        <v>5828</v>
      </c>
      <c r="AB18" s="13">
        <f t="shared" si="3"/>
        <v>613</v>
      </c>
      <c r="AC18" s="17">
        <f t="shared" si="4"/>
        <v>6441</v>
      </c>
      <c r="AE18" s="3" t="s">
        <v>15</v>
      </c>
      <c r="AF18" s="2">
        <f t="shared" si="5"/>
        <v>3293.536945812808</v>
      </c>
      <c r="AG18" s="2" t="str">
        <f t="shared" si="0"/>
        <v>N.A.</v>
      </c>
      <c r="AH18" s="2">
        <f t="shared" si="0"/>
        <v>4911.4285714285716</v>
      </c>
      <c r="AI18" s="2" t="str">
        <f t="shared" si="0"/>
        <v>N.A.</v>
      </c>
      <c r="AJ18" s="2" t="str">
        <f t="shared" si="0"/>
        <v>N.A.</v>
      </c>
      <c r="AK18" s="2">
        <f t="shared" si="0"/>
        <v>1111.5823817292007</v>
      </c>
      <c r="AL18" s="2">
        <f t="shared" si="0"/>
        <v>167.58126529185603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1198.5844200411805</v>
      </c>
      <c r="AQ18" s="13">
        <f t="shared" si="0"/>
        <v>1111.5823817292007</v>
      </c>
      <c r="AR18" s="14">
        <f t="shared" si="0"/>
        <v>1190.3043005744451</v>
      </c>
    </row>
    <row r="19" spans="1:44" ht="15" customHeight="1" thickBot="1" x14ac:dyDescent="0.3">
      <c r="A19" s="4" t="s">
        <v>16</v>
      </c>
      <c r="B19" s="2">
        <v>23895163</v>
      </c>
      <c r="C19" s="2">
        <v>13136000</v>
      </c>
      <c r="D19" s="2">
        <v>4167260</v>
      </c>
      <c r="E19" s="2"/>
      <c r="F19" s="2">
        <v>442040</v>
      </c>
      <c r="G19" s="2">
        <v>5817800.0000000009</v>
      </c>
      <c r="H19" s="2">
        <v>4641250</v>
      </c>
      <c r="I19" s="2">
        <v>2185540</v>
      </c>
      <c r="J19" s="2">
        <v>0</v>
      </c>
      <c r="K19" s="2"/>
      <c r="L19" s="1">
        <f t="shared" ref="L19" si="6">B19+D19+F19+H19+J19</f>
        <v>33145713</v>
      </c>
      <c r="M19" s="13">
        <f t="shared" ref="M19" si="7">C19+E19+G19+I19+K19</f>
        <v>21139340</v>
      </c>
      <c r="N19" s="17">
        <f t="shared" ref="N19" si="8">L19+M19</f>
        <v>54285053</v>
      </c>
      <c r="P19" s="4" t="s">
        <v>16</v>
      </c>
      <c r="Q19" s="2">
        <v>7114</v>
      </c>
      <c r="R19" s="2">
        <v>2955</v>
      </c>
      <c r="S19" s="2">
        <v>1359</v>
      </c>
      <c r="T19" s="2">
        <v>0</v>
      </c>
      <c r="U19" s="2">
        <v>202</v>
      </c>
      <c r="V19" s="2">
        <v>1345</v>
      </c>
      <c r="W19" s="2">
        <v>5159</v>
      </c>
      <c r="X19" s="2">
        <v>721</v>
      </c>
      <c r="Y19" s="2">
        <v>2045</v>
      </c>
      <c r="Z19" s="2">
        <v>0</v>
      </c>
      <c r="AA19" s="1">
        <f t="shared" ref="AA19" si="9">Q19+S19+U19+W19+Y19</f>
        <v>15879</v>
      </c>
      <c r="AB19" s="13">
        <f t="shared" ref="AB19" si="10">R19+T19+V19+X19+Z19</f>
        <v>5021</v>
      </c>
      <c r="AC19" s="14">
        <f t="shared" ref="AC19" si="11">AA19+AB19</f>
        <v>20900</v>
      </c>
      <c r="AE19" s="4" t="s">
        <v>16</v>
      </c>
      <c r="AF19" s="2">
        <f t="shared" si="5"/>
        <v>3358.8927466966543</v>
      </c>
      <c r="AG19" s="2">
        <f t="shared" si="0"/>
        <v>4445.3468697123517</v>
      </c>
      <c r="AH19" s="2">
        <f t="shared" si="0"/>
        <v>3066.4164827078735</v>
      </c>
      <c r="AI19" s="2" t="str">
        <f t="shared" si="0"/>
        <v>N.A.</v>
      </c>
      <c r="AJ19" s="2">
        <f t="shared" si="0"/>
        <v>2188.3168316831684</v>
      </c>
      <c r="AK19" s="2">
        <f t="shared" si="0"/>
        <v>4325.5018587360601</v>
      </c>
      <c r="AL19" s="2">
        <f t="shared" si="0"/>
        <v>899.64140337274671</v>
      </c>
      <c r="AM19" s="2">
        <f t="shared" si="0"/>
        <v>3031.2621359223299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2087.3929718496129</v>
      </c>
      <c r="AQ19" s="13">
        <f t="shared" ref="AQ19" si="13">IFERROR(M19/AB19, "N.A.")</f>
        <v>4210.1852220673172</v>
      </c>
      <c r="AR19" s="14">
        <f t="shared" ref="AR19" si="14">IFERROR(N19/AC19, "N.A.")</f>
        <v>2597.3709569377988</v>
      </c>
    </row>
    <row r="20" spans="1:44" ht="15" customHeight="1" thickBot="1" x14ac:dyDescent="0.3">
      <c r="A20" s="5" t="s">
        <v>0</v>
      </c>
      <c r="B20" s="24">
        <f>B19+C19</f>
        <v>37031163</v>
      </c>
      <c r="C20" s="26"/>
      <c r="D20" s="24">
        <f>D19+E19</f>
        <v>4167260</v>
      </c>
      <c r="E20" s="26"/>
      <c r="F20" s="24">
        <f>F19+G19</f>
        <v>6259840.0000000009</v>
      </c>
      <c r="G20" s="26"/>
      <c r="H20" s="24">
        <f>H19+I19</f>
        <v>6826790</v>
      </c>
      <c r="I20" s="26"/>
      <c r="J20" s="24">
        <f>J19+K19</f>
        <v>0</v>
      </c>
      <c r="K20" s="26"/>
      <c r="L20" s="24">
        <f>L19+M19</f>
        <v>54285053</v>
      </c>
      <c r="M20" s="25"/>
      <c r="N20" s="18">
        <f>B20+D20+F20+H20+J20</f>
        <v>54285053</v>
      </c>
      <c r="P20" s="5" t="s">
        <v>0</v>
      </c>
      <c r="Q20" s="24">
        <f>Q19+R19</f>
        <v>10069</v>
      </c>
      <c r="R20" s="26"/>
      <c r="S20" s="24">
        <f>S19+T19</f>
        <v>1359</v>
      </c>
      <c r="T20" s="26"/>
      <c r="U20" s="24">
        <f>U19+V19</f>
        <v>1547</v>
      </c>
      <c r="V20" s="26"/>
      <c r="W20" s="24">
        <f>W19+X19</f>
        <v>5880</v>
      </c>
      <c r="X20" s="26"/>
      <c r="Y20" s="24">
        <f>Y19+Z19</f>
        <v>2045</v>
      </c>
      <c r="Z20" s="26"/>
      <c r="AA20" s="24">
        <f>AA19+AB19</f>
        <v>20900</v>
      </c>
      <c r="AB20" s="26"/>
      <c r="AC20" s="19">
        <f>Q20+S20+U20+W20+Y20</f>
        <v>20900</v>
      </c>
      <c r="AE20" s="5" t="s">
        <v>0</v>
      </c>
      <c r="AF20" s="27">
        <f>IFERROR(B20/Q20,"N.A.")</f>
        <v>3677.7398947263878</v>
      </c>
      <c r="AG20" s="28"/>
      <c r="AH20" s="27">
        <f>IFERROR(D20/S20,"N.A.")</f>
        <v>3066.4164827078735</v>
      </c>
      <c r="AI20" s="28"/>
      <c r="AJ20" s="27">
        <f>IFERROR(F20/U20,"N.A.")</f>
        <v>4046.4382676147388</v>
      </c>
      <c r="AK20" s="28"/>
      <c r="AL20" s="27">
        <f>IFERROR(H20/W20,"N.A.")</f>
        <v>1161.0187074829932</v>
      </c>
      <c r="AM20" s="28"/>
      <c r="AN20" s="27">
        <f>IFERROR(J20/Y20,"N.A.")</f>
        <v>0</v>
      </c>
      <c r="AO20" s="28"/>
      <c r="AP20" s="27">
        <f>IFERROR(L20/AA20,"N.A.")</f>
        <v>2597.3709569377988</v>
      </c>
      <c r="AQ20" s="28"/>
      <c r="AR20" s="16">
        <f>IFERROR(N20/AC20, "N.A.")</f>
        <v>2597.3709569377988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3020105</v>
      </c>
      <c r="C27" s="2"/>
      <c r="D27" s="2">
        <v>907300</v>
      </c>
      <c r="E27" s="2"/>
      <c r="F27" s="2">
        <v>283800</v>
      </c>
      <c r="G27" s="2"/>
      <c r="H27" s="2">
        <v>3312550</v>
      </c>
      <c r="I27" s="2"/>
      <c r="J27" s="2">
        <v>0</v>
      </c>
      <c r="K27" s="2"/>
      <c r="L27" s="1">
        <f>B27+D27+F27+H27+J27</f>
        <v>7523755</v>
      </c>
      <c r="M27" s="13">
        <f>C27+E27+G27+I27+K27</f>
        <v>0</v>
      </c>
      <c r="N27" s="14">
        <f>L27+M27</f>
        <v>7523755</v>
      </c>
      <c r="P27" s="3" t="s">
        <v>12</v>
      </c>
      <c r="Q27" s="2">
        <v>1038</v>
      </c>
      <c r="R27" s="2">
        <v>0</v>
      </c>
      <c r="S27" s="2">
        <v>521</v>
      </c>
      <c r="T27" s="2">
        <v>0</v>
      </c>
      <c r="U27" s="2">
        <v>110</v>
      </c>
      <c r="V27" s="2">
        <v>0</v>
      </c>
      <c r="W27" s="2">
        <v>1470</v>
      </c>
      <c r="X27" s="2">
        <v>0</v>
      </c>
      <c r="Y27" s="2">
        <v>97</v>
      </c>
      <c r="Z27" s="2">
        <v>0</v>
      </c>
      <c r="AA27" s="1">
        <f>Q27+S27+U27+W27+Y27</f>
        <v>3236</v>
      </c>
      <c r="AB27" s="13">
        <f>R27+T27+V27+X27+Z27</f>
        <v>0</v>
      </c>
      <c r="AC27" s="14">
        <f>AA27+AB27</f>
        <v>3236</v>
      </c>
      <c r="AE27" s="3" t="s">
        <v>12</v>
      </c>
      <c r="AF27" s="2">
        <f>IFERROR(B27/Q27, "N.A.")</f>
        <v>2909.5423892100193</v>
      </c>
      <c r="AG27" s="2" t="str">
        <f t="shared" ref="AG27:AR31" si="15">IFERROR(C27/R27, "N.A.")</f>
        <v>N.A.</v>
      </c>
      <c r="AH27" s="2">
        <f t="shared" si="15"/>
        <v>1741.4587332053743</v>
      </c>
      <c r="AI27" s="2" t="str">
        <f t="shared" si="15"/>
        <v>N.A.</v>
      </c>
      <c r="AJ27" s="2">
        <f t="shared" si="15"/>
        <v>2580</v>
      </c>
      <c r="AK27" s="2" t="str">
        <f t="shared" si="15"/>
        <v>N.A.</v>
      </c>
      <c r="AL27" s="2">
        <f t="shared" si="15"/>
        <v>2253.4353741496598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2325.016996291718</v>
      </c>
      <c r="AQ27" s="13" t="str">
        <f t="shared" si="15"/>
        <v>N.A.</v>
      </c>
      <c r="AR27" s="14">
        <f t="shared" si="15"/>
        <v>2325.016996291718</v>
      </c>
    </row>
    <row r="28" spans="1:44" ht="15" customHeight="1" thickBot="1" x14ac:dyDescent="0.3">
      <c r="A28" s="3" t="s">
        <v>13</v>
      </c>
      <c r="B28" s="2">
        <v>356040</v>
      </c>
      <c r="C28" s="2">
        <v>436500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356040</v>
      </c>
      <c r="M28" s="13">
        <f t="shared" si="16"/>
        <v>436500</v>
      </c>
      <c r="N28" s="14">
        <f t="shared" ref="N28:N30" si="17">L28+M28</f>
        <v>792540</v>
      </c>
      <c r="P28" s="3" t="s">
        <v>13</v>
      </c>
      <c r="Q28" s="2">
        <v>92</v>
      </c>
      <c r="R28" s="2">
        <v>97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92</v>
      </c>
      <c r="AB28" s="13">
        <f t="shared" si="18"/>
        <v>97</v>
      </c>
      <c r="AC28" s="14">
        <f t="shared" ref="AC28:AC30" si="19">AA28+AB28</f>
        <v>189</v>
      </c>
      <c r="AE28" s="3" t="s">
        <v>13</v>
      </c>
      <c r="AF28" s="2">
        <f t="shared" ref="AF28:AF31" si="20">IFERROR(B28/Q28, "N.A.")</f>
        <v>3870</v>
      </c>
      <c r="AG28" s="2">
        <f t="shared" si="15"/>
        <v>4500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3870</v>
      </c>
      <c r="AQ28" s="13">
        <f t="shared" si="15"/>
        <v>4500</v>
      </c>
      <c r="AR28" s="14">
        <f t="shared" si="15"/>
        <v>4193.333333333333</v>
      </c>
    </row>
    <row r="29" spans="1:44" ht="15" customHeight="1" thickBot="1" x14ac:dyDescent="0.3">
      <c r="A29" s="3" t="s">
        <v>14</v>
      </c>
      <c r="B29" s="2">
        <v>9390452</v>
      </c>
      <c r="C29" s="2">
        <v>4288000</v>
      </c>
      <c r="D29" s="2"/>
      <c r="E29" s="2"/>
      <c r="F29" s="2"/>
      <c r="G29" s="2">
        <v>3898000</v>
      </c>
      <c r="H29" s="2"/>
      <c r="I29" s="2">
        <v>1225540</v>
      </c>
      <c r="J29" s="2"/>
      <c r="K29" s="2"/>
      <c r="L29" s="1">
        <f t="shared" si="16"/>
        <v>9390452</v>
      </c>
      <c r="M29" s="13">
        <f t="shared" si="16"/>
        <v>9411540</v>
      </c>
      <c r="N29" s="14">
        <f t="shared" si="17"/>
        <v>18801992</v>
      </c>
      <c r="P29" s="3" t="s">
        <v>14</v>
      </c>
      <c r="Q29" s="2">
        <v>2590</v>
      </c>
      <c r="R29" s="2">
        <v>1280</v>
      </c>
      <c r="S29" s="2">
        <v>0</v>
      </c>
      <c r="T29" s="2">
        <v>0</v>
      </c>
      <c r="U29" s="2">
        <v>0</v>
      </c>
      <c r="V29" s="2">
        <v>412</v>
      </c>
      <c r="W29" s="2">
        <v>0</v>
      </c>
      <c r="X29" s="2">
        <v>401</v>
      </c>
      <c r="Y29" s="2">
        <v>0</v>
      </c>
      <c r="Z29" s="2">
        <v>0</v>
      </c>
      <c r="AA29" s="1">
        <f t="shared" si="18"/>
        <v>2590</v>
      </c>
      <c r="AB29" s="13">
        <f t="shared" si="18"/>
        <v>2093</v>
      </c>
      <c r="AC29" s="14">
        <f t="shared" si="19"/>
        <v>4683</v>
      </c>
      <c r="AE29" s="3" t="s">
        <v>14</v>
      </c>
      <c r="AF29" s="2">
        <f t="shared" si="20"/>
        <v>3625.6571428571428</v>
      </c>
      <c r="AG29" s="2">
        <f t="shared" si="15"/>
        <v>3350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9461.1650485436894</v>
      </c>
      <c r="AL29" s="2" t="str">
        <f t="shared" si="15"/>
        <v>N.A.</v>
      </c>
      <c r="AM29" s="2">
        <f t="shared" si="15"/>
        <v>3056.2094763092268</v>
      </c>
      <c r="AN29" s="2" t="str">
        <f t="shared" si="15"/>
        <v>N.A.</v>
      </c>
      <c r="AO29" s="2" t="str">
        <f t="shared" si="15"/>
        <v>N.A.</v>
      </c>
      <c r="AP29" s="15">
        <f t="shared" si="15"/>
        <v>3625.6571428571428</v>
      </c>
      <c r="AQ29" s="13">
        <f t="shared" si="15"/>
        <v>4496.674629718108</v>
      </c>
      <c r="AR29" s="14">
        <f t="shared" si="15"/>
        <v>4014.9459748024769</v>
      </c>
    </row>
    <row r="30" spans="1:44" ht="15" customHeight="1" thickBot="1" x14ac:dyDescent="0.3">
      <c r="A30" s="3" t="s">
        <v>15</v>
      </c>
      <c r="B30" s="2">
        <v>3342940</v>
      </c>
      <c r="C30" s="2"/>
      <c r="D30" s="2">
        <v>3162960</v>
      </c>
      <c r="E30" s="2"/>
      <c r="F30" s="2"/>
      <c r="G30" s="2">
        <v>681400</v>
      </c>
      <c r="H30" s="2">
        <v>479450.00000000012</v>
      </c>
      <c r="I30" s="2"/>
      <c r="J30" s="2">
        <v>0</v>
      </c>
      <c r="K30" s="2"/>
      <c r="L30" s="1">
        <f t="shared" si="16"/>
        <v>6985350</v>
      </c>
      <c r="M30" s="13">
        <f t="shared" si="16"/>
        <v>681400</v>
      </c>
      <c r="N30" s="14">
        <f t="shared" si="17"/>
        <v>7666750</v>
      </c>
      <c r="P30" s="3" t="s">
        <v>15</v>
      </c>
      <c r="Q30" s="2">
        <v>1015</v>
      </c>
      <c r="R30" s="2">
        <v>0</v>
      </c>
      <c r="S30" s="2">
        <v>644</v>
      </c>
      <c r="T30" s="2">
        <v>0</v>
      </c>
      <c r="U30" s="2">
        <v>0</v>
      </c>
      <c r="V30" s="2">
        <v>613</v>
      </c>
      <c r="W30" s="2">
        <v>2861</v>
      </c>
      <c r="X30" s="2">
        <v>0</v>
      </c>
      <c r="Y30" s="2">
        <v>1308</v>
      </c>
      <c r="Z30" s="2">
        <v>0</v>
      </c>
      <c r="AA30" s="1">
        <f t="shared" si="18"/>
        <v>5828</v>
      </c>
      <c r="AB30" s="13">
        <f t="shared" si="18"/>
        <v>613</v>
      </c>
      <c r="AC30" s="17">
        <f t="shared" si="19"/>
        <v>6441</v>
      </c>
      <c r="AE30" s="3" t="s">
        <v>15</v>
      </c>
      <c r="AF30" s="2">
        <f t="shared" si="20"/>
        <v>3293.536945812808</v>
      </c>
      <c r="AG30" s="2" t="str">
        <f t="shared" si="15"/>
        <v>N.A.</v>
      </c>
      <c r="AH30" s="2">
        <f t="shared" si="15"/>
        <v>4911.4285714285716</v>
      </c>
      <c r="AI30" s="2" t="str">
        <f t="shared" si="15"/>
        <v>N.A.</v>
      </c>
      <c r="AJ30" s="2" t="str">
        <f t="shared" si="15"/>
        <v>N.A.</v>
      </c>
      <c r="AK30" s="2">
        <f t="shared" si="15"/>
        <v>1111.5823817292007</v>
      </c>
      <c r="AL30" s="2">
        <f t="shared" si="15"/>
        <v>167.58126529185603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1198.5844200411805</v>
      </c>
      <c r="AQ30" s="13">
        <f t="shared" si="15"/>
        <v>1111.5823817292007</v>
      </c>
      <c r="AR30" s="14">
        <f t="shared" si="15"/>
        <v>1190.3043005744451</v>
      </c>
    </row>
    <row r="31" spans="1:44" ht="15" customHeight="1" thickBot="1" x14ac:dyDescent="0.3">
      <c r="A31" s="4" t="s">
        <v>16</v>
      </c>
      <c r="B31" s="2">
        <v>16109536.999999998</v>
      </c>
      <c r="C31" s="2">
        <v>4724500.0000000009</v>
      </c>
      <c r="D31" s="2">
        <v>4070260.0000000005</v>
      </c>
      <c r="E31" s="2"/>
      <c r="F31" s="2">
        <v>283800</v>
      </c>
      <c r="G31" s="2">
        <v>4579400</v>
      </c>
      <c r="H31" s="2">
        <v>3791999.9999999995</v>
      </c>
      <c r="I31" s="2">
        <v>1225540</v>
      </c>
      <c r="J31" s="2">
        <v>0</v>
      </c>
      <c r="K31" s="2"/>
      <c r="L31" s="1">
        <f t="shared" ref="L31" si="21">B31+D31+F31+H31+J31</f>
        <v>24255597</v>
      </c>
      <c r="M31" s="13">
        <f t="shared" ref="M31" si="22">C31+E31+G31+I31+K31</f>
        <v>10529440</v>
      </c>
      <c r="N31" s="17">
        <f t="shared" ref="N31" si="23">L31+M31</f>
        <v>34785037</v>
      </c>
      <c r="P31" s="4" t="s">
        <v>16</v>
      </c>
      <c r="Q31" s="2">
        <v>4735</v>
      </c>
      <c r="R31" s="2">
        <v>1377</v>
      </c>
      <c r="S31" s="2">
        <v>1165</v>
      </c>
      <c r="T31" s="2">
        <v>0</v>
      </c>
      <c r="U31" s="2">
        <v>110</v>
      </c>
      <c r="V31" s="2">
        <v>1025</v>
      </c>
      <c r="W31" s="2">
        <v>4331</v>
      </c>
      <c r="X31" s="2">
        <v>401</v>
      </c>
      <c r="Y31" s="2">
        <v>1405</v>
      </c>
      <c r="Z31" s="2">
        <v>0</v>
      </c>
      <c r="AA31" s="1">
        <f t="shared" ref="AA31" si="24">Q31+S31+U31+W31+Y31</f>
        <v>11746</v>
      </c>
      <c r="AB31" s="13">
        <f t="shared" ref="AB31" si="25">R31+T31+V31+X31+Z31</f>
        <v>2803</v>
      </c>
      <c r="AC31" s="14">
        <f t="shared" ref="AC31" si="26">AA31+AB31</f>
        <v>14549</v>
      </c>
      <c r="AE31" s="4" t="s">
        <v>16</v>
      </c>
      <c r="AF31" s="2">
        <f t="shared" si="20"/>
        <v>3402.2253431890176</v>
      </c>
      <c r="AG31" s="2">
        <f t="shared" si="15"/>
        <v>3431.0094408133632</v>
      </c>
      <c r="AH31" s="2">
        <f t="shared" si="15"/>
        <v>3493.7854077253223</v>
      </c>
      <c r="AI31" s="2" t="str">
        <f t="shared" si="15"/>
        <v>N.A.</v>
      </c>
      <c r="AJ31" s="2">
        <f t="shared" si="15"/>
        <v>2580</v>
      </c>
      <c r="AK31" s="2">
        <f t="shared" si="15"/>
        <v>4467.707317073171</v>
      </c>
      <c r="AL31" s="2">
        <f t="shared" si="15"/>
        <v>875.54837220041554</v>
      </c>
      <c r="AM31" s="2">
        <f t="shared" si="15"/>
        <v>3056.2094763092268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2065.0091094840795</v>
      </c>
      <c r="AQ31" s="13">
        <f t="shared" ref="AQ31" si="28">IFERROR(M31/AB31, "N.A.")</f>
        <v>3756.489475561898</v>
      </c>
      <c r="AR31" s="14">
        <f t="shared" ref="AR31" si="29">IFERROR(N31/AC31, "N.A.")</f>
        <v>2390.8885146745479</v>
      </c>
    </row>
    <row r="32" spans="1:44" ht="15" customHeight="1" thickBot="1" x14ac:dyDescent="0.3">
      <c r="A32" s="5" t="s">
        <v>0</v>
      </c>
      <c r="B32" s="24">
        <f>B31+C31</f>
        <v>20834037</v>
      </c>
      <c r="C32" s="26"/>
      <c r="D32" s="24">
        <f>D31+E31</f>
        <v>4070260.0000000005</v>
      </c>
      <c r="E32" s="26"/>
      <c r="F32" s="24">
        <f>F31+G31</f>
        <v>4863200</v>
      </c>
      <c r="G32" s="26"/>
      <c r="H32" s="24">
        <f>H31+I31</f>
        <v>5017540</v>
      </c>
      <c r="I32" s="26"/>
      <c r="J32" s="24">
        <f>J31+K31</f>
        <v>0</v>
      </c>
      <c r="K32" s="26"/>
      <c r="L32" s="24">
        <f>L31+M31</f>
        <v>34785037</v>
      </c>
      <c r="M32" s="25"/>
      <c r="N32" s="18">
        <f>B32+D32+F32+H32+J32</f>
        <v>34785037</v>
      </c>
      <c r="P32" s="5" t="s">
        <v>0</v>
      </c>
      <c r="Q32" s="24">
        <f>Q31+R31</f>
        <v>6112</v>
      </c>
      <c r="R32" s="26"/>
      <c r="S32" s="24">
        <f>S31+T31</f>
        <v>1165</v>
      </c>
      <c r="T32" s="26"/>
      <c r="U32" s="24">
        <f>U31+V31</f>
        <v>1135</v>
      </c>
      <c r="V32" s="26"/>
      <c r="W32" s="24">
        <f>W31+X31</f>
        <v>4732</v>
      </c>
      <c r="X32" s="26"/>
      <c r="Y32" s="24">
        <f>Y31+Z31</f>
        <v>1405</v>
      </c>
      <c r="Z32" s="26"/>
      <c r="AA32" s="24">
        <f>AA31+AB31</f>
        <v>14549</v>
      </c>
      <c r="AB32" s="26"/>
      <c r="AC32" s="19">
        <f>Q32+S32+U32+W32+Y32</f>
        <v>14549</v>
      </c>
      <c r="AE32" s="5" t="s">
        <v>0</v>
      </c>
      <c r="AF32" s="27">
        <f>IFERROR(B32/Q32,"N.A.")</f>
        <v>3408.710242146597</v>
      </c>
      <c r="AG32" s="28"/>
      <c r="AH32" s="27">
        <f>IFERROR(D32/S32,"N.A.")</f>
        <v>3493.7854077253223</v>
      </c>
      <c r="AI32" s="28"/>
      <c r="AJ32" s="27">
        <f>IFERROR(F32/U32,"N.A.")</f>
        <v>4284.757709251101</v>
      </c>
      <c r="AK32" s="28"/>
      <c r="AL32" s="27">
        <f>IFERROR(H32/W32,"N.A.")</f>
        <v>1060.3423499577345</v>
      </c>
      <c r="AM32" s="28"/>
      <c r="AN32" s="27">
        <f>IFERROR(J32/Y32,"N.A.")</f>
        <v>0</v>
      </c>
      <c r="AO32" s="28"/>
      <c r="AP32" s="27">
        <f>IFERROR(L32/AA32,"N.A.")</f>
        <v>2390.8885146745479</v>
      </c>
      <c r="AQ32" s="28"/>
      <c r="AR32" s="16">
        <f>IFERROR(N32/AC32, "N.A.")</f>
        <v>2390.8885146745479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118250</v>
      </c>
      <c r="C39" s="2"/>
      <c r="D39" s="2"/>
      <c r="E39" s="2"/>
      <c r="F39" s="2">
        <v>158240</v>
      </c>
      <c r="G39" s="2"/>
      <c r="H39" s="2">
        <v>849250</v>
      </c>
      <c r="I39" s="2"/>
      <c r="J39" s="2"/>
      <c r="K39" s="2"/>
      <c r="L39" s="1">
        <f>B39+D39+F39+H39+J39</f>
        <v>1125740</v>
      </c>
      <c r="M39" s="13">
        <f>C39+E39+G39+I39+K39</f>
        <v>0</v>
      </c>
      <c r="N39" s="14">
        <f>L39+M39</f>
        <v>1125740</v>
      </c>
      <c r="P39" s="3" t="s">
        <v>12</v>
      </c>
      <c r="Q39" s="2">
        <v>110</v>
      </c>
      <c r="R39" s="2">
        <v>0</v>
      </c>
      <c r="S39" s="2">
        <v>0</v>
      </c>
      <c r="T39" s="2">
        <v>0</v>
      </c>
      <c r="U39" s="2">
        <v>92</v>
      </c>
      <c r="V39" s="2">
        <v>0</v>
      </c>
      <c r="W39" s="2">
        <v>828</v>
      </c>
      <c r="X39" s="2">
        <v>0</v>
      </c>
      <c r="Y39" s="2">
        <v>0</v>
      </c>
      <c r="Z39" s="2">
        <v>0</v>
      </c>
      <c r="AA39" s="1">
        <f>Q39+S39+U39+W39+Y39</f>
        <v>1030</v>
      </c>
      <c r="AB39" s="13">
        <f>R39+T39+V39+X39+Z39</f>
        <v>0</v>
      </c>
      <c r="AC39" s="14">
        <f>AA39+AB39</f>
        <v>1030</v>
      </c>
      <c r="AE39" s="3" t="s">
        <v>12</v>
      </c>
      <c r="AF39" s="2">
        <f>IFERROR(B39/Q39, "N.A.")</f>
        <v>1075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1720</v>
      </c>
      <c r="AK39" s="2" t="str">
        <f t="shared" si="30"/>
        <v>N.A.</v>
      </c>
      <c r="AL39" s="2">
        <f t="shared" si="30"/>
        <v>1025.6642512077294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1092.9514563106795</v>
      </c>
      <c r="AQ39" s="13" t="str">
        <f t="shared" si="30"/>
        <v>N.A.</v>
      </c>
      <c r="AR39" s="14">
        <f t="shared" si="30"/>
        <v>1092.9514563106795</v>
      </c>
    </row>
    <row r="40" spans="1:44" ht="15" customHeight="1" thickBot="1" x14ac:dyDescent="0.3">
      <c r="A40" s="3" t="s">
        <v>13</v>
      </c>
      <c r="B40" s="2">
        <v>1726450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1726450</v>
      </c>
      <c r="M40" s="13">
        <f t="shared" si="31"/>
        <v>0</v>
      </c>
      <c r="N40" s="14">
        <f t="shared" ref="N40:N42" si="32">L40+M40</f>
        <v>1726450</v>
      </c>
      <c r="P40" s="3" t="s">
        <v>13</v>
      </c>
      <c r="Q40" s="2">
        <v>527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527</v>
      </c>
      <c r="AB40" s="13">
        <f t="shared" si="33"/>
        <v>0</v>
      </c>
      <c r="AC40" s="14">
        <f t="shared" ref="AC40:AC42" si="34">AA40+AB40</f>
        <v>527</v>
      </c>
      <c r="AE40" s="3" t="s">
        <v>13</v>
      </c>
      <c r="AF40" s="2">
        <f t="shared" ref="AF40:AF43" si="35">IFERROR(B40/Q40, "N.A.")</f>
        <v>3275.9962049335863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3275.9962049335863</v>
      </c>
      <c r="AQ40" s="13" t="str">
        <f t="shared" si="30"/>
        <v>N.A.</v>
      </c>
      <c r="AR40" s="14">
        <f t="shared" si="30"/>
        <v>3275.9962049335863</v>
      </c>
    </row>
    <row r="41" spans="1:44" ht="15" customHeight="1" thickBot="1" x14ac:dyDescent="0.3">
      <c r="A41" s="3" t="s">
        <v>14</v>
      </c>
      <c r="B41" s="2">
        <v>5940926.0000000009</v>
      </c>
      <c r="C41" s="2">
        <v>8411500</v>
      </c>
      <c r="D41" s="2">
        <v>97000</v>
      </c>
      <c r="E41" s="2"/>
      <c r="F41" s="2"/>
      <c r="G41" s="2">
        <v>1238400</v>
      </c>
      <c r="H41" s="2"/>
      <c r="I41" s="2">
        <v>960000</v>
      </c>
      <c r="J41" s="2">
        <v>0</v>
      </c>
      <c r="K41" s="2"/>
      <c r="L41" s="1">
        <f t="shared" si="31"/>
        <v>6037926.0000000009</v>
      </c>
      <c r="M41" s="13">
        <f t="shared" si="31"/>
        <v>10609900</v>
      </c>
      <c r="N41" s="14">
        <f t="shared" si="32"/>
        <v>16647826</v>
      </c>
      <c r="P41" s="3" t="s">
        <v>14</v>
      </c>
      <c r="Q41" s="2">
        <v>1742</v>
      </c>
      <c r="R41" s="2">
        <v>1578</v>
      </c>
      <c r="S41" s="2">
        <v>194</v>
      </c>
      <c r="T41" s="2">
        <v>0</v>
      </c>
      <c r="U41" s="2">
        <v>0</v>
      </c>
      <c r="V41" s="2">
        <v>320</v>
      </c>
      <c r="W41" s="2">
        <v>0</v>
      </c>
      <c r="X41" s="2">
        <v>320</v>
      </c>
      <c r="Y41" s="2">
        <v>640</v>
      </c>
      <c r="Z41" s="2">
        <v>0</v>
      </c>
      <c r="AA41" s="1">
        <f t="shared" si="33"/>
        <v>2576</v>
      </c>
      <c r="AB41" s="13">
        <f t="shared" si="33"/>
        <v>2218</v>
      </c>
      <c r="AC41" s="14">
        <f t="shared" si="34"/>
        <v>4794</v>
      </c>
      <c r="AE41" s="3" t="s">
        <v>14</v>
      </c>
      <c r="AF41" s="2">
        <f t="shared" si="35"/>
        <v>3410.405281285879</v>
      </c>
      <c r="AG41" s="2">
        <f t="shared" si="30"/>
        <v>5330.4816223067173</v>
      </c>
      <c r="AH41" s="2">
        <f t="shared" si="30"/>
        <v>500</v>
      </c>
      <c r="AI41" s="2" t="str">
        <f t="shared" si="30"/>
        <v>N.A.</v>
      </c>
      <c r="AJ41" s="2" t="str">
        <f t="shared" si="30"/>
        <v>N.A.</v>
      </c>
      <c r="AK41" s="2">
        <f t="shared" si="30"/>
        <v>3870</v>
      </c>
      <c r="AL41" s="2" t="str">
        <f t="shared" si="30"/>
        <v>N.A.</v>
      </c>
      <c r="AM41" s="2">
        <f t="shared" si="30"/>
        <v>3000</v>
      </c>
      <c r="AN41" s="2">
        <f t="shared" si="30"/>
        <v>0</v>
      </c>
      <c r="AO41" s="2" t="str">
        <f t="shared" si="30"/>
        <v>N.A.</v>
      </c>
      <c r="AP41" s="15">
        <f t="shared" si="30"/>
        <v>2343.9153726708078</v>
      </c>
      <c r="AQ41" s="13">
        <f t="shared" si="30"/>
        <v>4783.5437330928762</v>
      </c>
      <c r="AR41" s="14">
        <f t="shared" si="30"/>
        <v>3472.6378806841885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7785625.9999999991</v>
      </c>
      <c r="C43" s="2">
        <v>8411500</v>
      </c>
      <c r="D43" s="2">
        <v>97000</v>
      </c>
      <c r="E43" s="2"/>
      <c r="F43" s="2">
        <v>158240</v>
      </c>
      <c r="G43" s="2">
        <v>1238400</v>
      </c>
      <c r="H43" s="2">
        <v>849250</v>
      </c>
      <c r="I43" s="2">
        <v>960000</v>
      </c>
      <c r="J43" s="2">
        <v>0</v>
      </c>
      <c r="K43" s="2"/>
      <c r="L43" s="1">
        <f t="shared" ref="L43" si="36">B43+D43+F43+H43+J43</f>
        <v>8890116</v>
      </c>
      <c r="M43" s="13">
        <f t="shared" ref="M43" si="37">C43+E43+G43+I43+K43</f>
        <v>10609900</v>
      </c>
      <c r="N43" s="17">
        <f t="shared" ref="N43" si="38">L43+M43</f>
        <v>19500016</v>
      </c>
      <c r="P43" s="4" t="s">
        <v>16</v>
      </c>
      <c r="Q43" s="2">
        <v>2379</v>
      </c>
      <c r="R43" s="2">
        <v>1578</v>
      </c>
      <c r="S43" s="2">
        <v>194</v>
      </c>
      <c r="T43" s="2">
        <v>0</v>
      </c>
      <c r="U43" s="2">
        <v>92</v>
      </c>
      <c r="V43" s="2">
        <v>320</v>
      </c>
      <c r="W43" s="2">
        <v>828</v>
      </c>
      <c r="X43" s="2">
        <v>320</v>
      </c>
      <c r="Y43" s="2">
        <v>640</v>
      </c>
      <c r="Z43" s="2">
        <v>0</v>
      </c>
      <c r="AA43" s="1">
        <f t="shared" ref="AA43" si="39">Q43+S43+U43+W43+Y43</f>
        <v>4133</v>
      </c>
      <c r="AB43" s="13">
        <f t="shared" ref="AB43" si="40">R43+T43+V43+X43+Z43</f>
        <v>2218</v>
      </c>
      <c r="AC43" s="17">
        <f t="shared" ref="AC43" si="41">AA43+AB43</f>
        <v>6351</v>
      </c>
      <c r="AE43" s="4" t="s">
        <v>16</v>
      </c>
      <c r="AF43" s="2">
        <f t="shared" si="35"/>
        <v>3272.6464901218997</v>
      </c>
      <c r="AG43" s="2">
        <f t="shared" si="30"/>
        <v>5330.4816223067173</v>
      </c>
      <c r="AH43" s="2">
        <f t="shared" si="30"/>
        <v>500</v>
      </c>
      <c r="AI43" s="2" t="str">
        <f t="shared" si="30"/>
        <v>N.A.</v>
      </c>
      <c r="AJ43" s="2">
        <f t="shared" si="30"/>
        <v>1720</v>
      </c>
      <c r="AK43" s="2">
        <f t="shared" si="30"/>
        <v>3870</v>
      </c>
      <c r="AL43" s="2">
        <f t="shared" si="30"/>
        <v>1025.6642512077294</v>
      </c>
      <c r="AM43" s="2">
        <f t="shared" si="30"/>
        <v>3000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2151.0079845148803</v>
      </c>
      <c r="AQ43" s="13">
        <f t="shared" ref="AQ43" si="43">IFERROR(M43/AB43, "N.A.")</f>
        <v>4783.5437330928762</v>
      </c>
      <c r="AR43" s="14">
        <f t="shared" ref="AR43" si="44">IFERROR(N43/AC43, "N.A.")</f>
        <v>3070.3851361990237</v>
      </c>
    </row>
    <row r="44" spans="1:44" ht="15" customHeight="1" thickBot="1" x14ac:dyDescent="0.3">
      <c r="A44" s="5" t="s">
        <v>0</v>
      </c>
      <c r="B44" s="24">
        <f>B43+C43</f>
        <v>16197126</v>
      </c>
      <c r="C44" s="26"/>
      <c r="D44" s="24">
        <f>D43+E43</f>
        <v>97000</v>
      </c>
      <c r="E44" s="26"/>
      <c r="F44" s="24">
        <f>F43+G43</f>
        <v>1396640</v>
      </c>
      <c r="G44" s="26"/>
      <c r="H44" s="24">
        <f>H43+I43</f>
        <v>1809250</v>
      </c>
      <c r="I44" s="26"/>
      <c r="J44" s="24">
        <f>J43+K43</f>
        <v>0</v>
      </c>
      <c r="K44" s="26"/>
      <c r="L44" s="24">
        <f>L43+M43</f>
        <v>19500016</v>
      </c>
      <c r="M44" s="25"/>
      <c r="N44" s="18">
        <f>B44+D44+F44+H44+J44</f>
        <v>19500016</v>
      </c>
      <c r="P44" s="5" t="s">
        <v>0</v>
      </c>
      <c r="Q44" s="24">
        <f>Q43+R43</f>
        <v>3957</v>
      </c>
      <c r="R44" s="26"/>
      <c r="S44" s="24">
        <f>S43+T43</f>
        <v>194</v>
      </c>
      <c r="T44" s="26"/>
      <c r="U44" s="24">
        <f>U43+V43</f>
        <v>412</v>
      </c>
      <c r="V44" s="26"/>
      <c r="W44" s="24">
        <f>W43+X43</f>
        <v>1148</v>
      </c>
      <c r="X44" s="26"/>
      <c r="Y44" s="24">
        <f>Y43+Z43</f>
        <v>640</v>
      </c>
      <c r="Z44" s="26"/>
      <c r="AA44" s="24">
        <f>AA43+AB43</f>
        <v>6351</v>
      </c>
      <c r="AB44" s="25"/>
      <c r="AC44" s="18">
        <f>Q44+S44+U44+W44+Y44</f>
        <v>6351</v>
      </c>
      <c r="AE44" s="5" t="s">
        <v>0</v>
      </c>
      <c r="AF44" s="27">
        <f>IFERROR(B44/Q44,"N.A.")</f>
        <v>4093.2843062926459</v>
      </c>
      <c r="AG44" s="28"/>
      <c r="AH44" s="27">
        <f>IFERROR(D44/S44,"N.A.")</f>
        <v>500</v>
      </c>
      <c r="AI44" s="28"/>
      <c r="AJ44" s="27">
        <f>IFERROR(F44/U44,"N.A.")</f>
        <v>3389.9029126213591</v>
      </c>
      <c r="AK44" s="28"/>
      <c r="AL44" s="27">
        <f>IFERROR(H44/W44,"N.A.")</f>
        <v>1576.0017421602788</v>
      </c>
      <c r="AM44" s="28"/>
      <c r="AN44" s="27">
        <f>IFERROR(J44/Y44,"N.A.")</f>
        <v>0</v>
      </c>
      <c r="AO44" s="28"/>
      <c r="AP44" s="27">
        <f>IFERROR(L44/AA44,"N.A.")</f>
        <v>3070.3851361990237</v>
      </c>
      <c r="AQ44" s="28"/>
      <c r="AR44" s="16">
        <f>IFERROR(N44/AC44, "N.A.")</f>
        <v>3070.3851361990237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3162986.0000000005</v>
      </c>
      <c r="C15" s="2"/>
      <c r="D15" s="2"/>
      <c r="E15" s="2"/>
      <c r="F15" s="2"/>
      <c r="G15" s="2"/>
      <c r="H15" s="2">
        <v>5488590.0000000009</v>
      </c>
      <c r="I15" s="2"/>
      <c r="J15" s="2"/>
      <c r="K15" s="2"/>
      <c r="L15" s="1">
        <f>B15+D15+F15+H15+J15</f>
        <v>8651576.0000000019</v>
      </c>
      <c r="M15" s="13">
        <f>C15+E15+G15+I15+K15</f>
        <v>0</v>
      </c>
      <c r="N15" s="14">
        <f>L15+M15</f>
        <v>8651576.0000000019</v>
      </c>
      <c r="P15" s="3" t="s">
        <v>12</v>
      </c>
      <c r="Q15" s="2">
        <v>902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1188</v>
      </c>
      <c r="X15" s="2">
        <v>0</v>
      </c>
      <c r="Y15" s="2">
        <v>0</v>
      </c>
      <c r="Z15" s="2">
        <v>0</v>
      </c>
      <c r="AA15" s="1">
        <f>Q15+S15+U15+W15+Y15</f>
        <v>2090</v>
      </c>
      <c r="AB15" s="13">
        <f>R15+T15+V15+X15+Z15</f>
        <v>0</v>
      </c>
      <c r="AC15" s="14">
        <f>AA15+AB15</f>
        <v>2090</v>
      </c>
      <c r="AE15" s="3" t="s">
        <v>12</v>
      </c>
      <c r="AF15" s="2">
        <f>IFERROR(B15/Q15, "N.A.")</f>
        <v>3506.636363636364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4620.0252525252536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4139.5100478468912</v>
      </c>
      <c r="AQ15" s="13" t="str">
        <f t="shared" si="0"/>
        <v>N.A.</v>
      </c>
      <c r="AR15" s="14">
        <f t="shared" si="0"/>
        <v>4139.5100478468912</v>
      </c>
    </row>
    <row r="16" spans="1:44" ht="15" customHeight="1" thickBot="1" x14ac:dyDescent="0.3">
      <c r="A16" s="3" t="s">
        <v>13</v>
      </c>
      <c r="B16" s="2">
        <v>458380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458380</v>
      </c>
      <c r="M16" s="13">
        <f t="shared" si="1"/>
        <v>0</v>
      </c>
      <c r="N16" s="14">
        <f t="shared" ref="N16:N18" si="2">L16+M16</f>
        <v>458380</v>
      </c>
      <c r="P16" s="3" t="s">
        <v>13</v>
      </c>
      <c r="Q16" s="2">
        <v>164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164</v>
      </c>
      <c r="AB16" s="13">
        <f t="shared" si="3"/>
        <v>0</v>
      </c>
      <c r="AC16" s="14">
        <f t="shared" ref="AC16:AC18" si="4">AA16+AB16</f>
        <v>164</v>
      </c>
      <c r="AE16" s="3" t="s">
        <v>13</v>
      </c>
      <c r="AF16" s="2">
        <f t="shared" ref="AF16:AF19" si="5">IFERROR(B16/Q16, "N.A.")</f>
        <v>2795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2795</v>
      </c>
      <c r="AQ16" s="13" t="str">
        <f t="shared" si="0"/>
        <v>N.A.</v>
      </c>
      <c r="AR16" s="14">
        <f t="shared" si="0"/>
        <v>2795</v>
      </c>
    </row>
    <row r="17" spans="1:44" ht="15" customHeight="1" thickBot="1" x14ac:dyDescent="0.3">
      <c r="A17" s="3" t="s">
        <v>14</v>
      </c>
      <c r="B17" s="2">
        <v>7443960</v>
      </c>
      <c r="C17" s="2">
        <v>18017040</v>
      </c>
      <c r="D17" s="2">
        <v>705200</v>
      </c>
      <c r="E17" s="2"/>
      <c r="F17" s="2"/>
      <c r="G17" s="2">
        <v>8085120</v>
      </c>
      <c r="H17" s="2"/>
      <c r="I17" s="2">
        <v>732000</v>
      </c>
      <c r="J17" s="2"/>
      <c r="K17" s="2"/>
      <c r="L17" s="1">
        <f t="shared" si="1"/>
        <v>8149160</v>
      </c>
      <c r="M17" s="13">
        <f t="shared" si="1"/>
        <v>26834160</v>
      </c>
      <c r="N17" s="14">
        <f t="shared" si="2"/>
        <v>34983320</v>
      </c>
      <c r="P17" s="3" t="s">
        <v>14</v>
      </c>
      <c r="Q17" s="2">
        <v>738</v>
      </c>
      <c r="R17" s="2">
        <v>2870</v>
      </c>
      <c r="S17" s="2">
        <v>164</v>
      </c>
      <c r="T17" s="2">
        <v>0</v>
      </c>
      <c r="U17" s="2">
        <v>0</v>
      </c>
      <c r="V17" s="2">
        <v>368</v>
      </c>
      <c r="W17" s="2">
        <v>0</v>
      </c>
      <c r="X17" s="2">
        <v>122</v>
      </c>
      <c r="Y17" s="2">
        <v>0</v>
      </c>
      <c r="Z17" s="2">
        <v>0</v>
      </c>
      <c r="AA17" s="1">
        <f t="shared" si="3"/>
        <v>902</v>
      </c>
      <c r="AB17" s="13">
        <f t="shared" si="3"/>
        <v>3360</v>
      </c>
      <c r="AC17" s="14">
        <f t="shared" si="4"/>
        <v>4262</v>
      </c>
      <c r="AE17" s="3" t="s">
        <v>14</v>
      </c>
      <c r="AF17" s="2">
        <f t="shared" si="5"/>
        <v>10086.666666666666</v>
      </c>
      <c r="AG17" s="2">
        <f t="shared" si="0"/>
        <v>6277.7142857142853</v>
      </c>
      <c r="AH17" s="2">
        <f t="shared" si="0"/>
        <v>4300</v>
      </c>
      <c r="AI17" s="2" t="str">
        <f t="shared" si="0"/>
        <v>N.A.</v>
      </c>
      <c r="AJ17" s="2" t="str">
        <f t="shared" si="0"/>
        <v>N.A.</v>
      </c>
      <c r="AK17" s="2">
        <f t="shared" si="0"/>
        <v>21970.434782608696</v>
      </c>
      <c r="AL17" s="2" t="str">
        <f t="shared" si="0"/>
        <v>N.A.</v>
      </c>
      <c r="AM17" s="2">
        <f t="shared" si="0"/>
        <v>6000</v>
      </c>
      <c r="AN17" s="2" t="str">
        <f t="shared" si="0"/>
        <v>N.A.</v>
      </c>
      <c r="AO17" s="2" t="str">
        <f t="shared" si="0"/>
        <v>N.A.</v>
      </c>
      <c r="AP17" s="15">
        <f t="shared" si="0"/>
        <v>9034.545454545454</v>
      </c>
      <c r="AQ17" s="13">
        <f t="shared" si="0"/>
        <v>7986.3571428571431</v>
      </c>
      <c r="AR17" s="14">
        <f t="shared" si="0"/>
        <v>8208.1933364617544</v>
      </c>
    </row>
    <row r="18" spans="1:44" ht="15" customHeight="1" thickBot="1" x14ac:dyDescent="0.3">
      <c r="A18" s="3" t="s">
        <v>15</v>
      </c>
      <c r="B18" s="2">
        <v>211560</v>
      </c>
      <c r="C18" s="2"/>
      <c r="D18" s="2"/>
      <c r="E18" s="2"/>
      <c r="F18" s="2"/>
      <c r="G18" s="2"/>
      <c r="H18" s="2">
        <v>497412</v>
      </c>
      <c r="I18" s="2"/>
      <c r="J18" s="2">
        <v>0</v>
      </c>
      <c r="K18" s="2"/>
      <c r="L18" s="1">
        <f t="shared" si="1"/>
        <v>708972</v>
      </c>
      <c r="M18" s="13">
        <f t="shared" si="1"/>
        <v>0</v>
      </c>
      <c r="N18" s="14">
        <f t="shared" si="2"/>
        <v>708972</v>
      </c>
      <c r="P18" s="3" t="s">
        <v>15</v>
      </c>
      <c r="Q18" s="2">
        <v>82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328</v>
      </c>
      <c r="X18" s="2">
        <v>0</v>
      </c>
      <c r="Y18" s="2">
        <v>82</v>
      </c>
      <c r="Z18" s="2">
        <v>0</v>
      </c>
      <c r="AA18" s="1">
        <f t="shared" si="3"/>
        <v>492</v>
      </c>
      <c r="AB18" s="13">
        <f t="shared" si="3"/>
        <v>0</v>
      </c>
      <c r="AC18" s="17">
        <f t="shared" si="4"/>
        <v>492</v>
      </c>
      <c r="AE18" s="3" t="s">
        <v>15</v>
      </c>
      <c r="AF18" s="2">
        <f t="shared" si="5"/>
        <v>2580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1516.5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1441</v>
      </c>
      <c r="AQ18" s="13" t="str">
        <f t="shared" si="0"/>
        <v>N.A.</v>
      </c>
      <c r="AR18" s="14">
        <f t="shared" si="0"/>
        <v>1441</v>
      </c>
    </row>
    <row r="19" spans="1:44" ht="15" customHeight="1" thickBot="1" x14ac:dyDescent="0.3">
      <c r="A19" s="4" t="s">
        <v>16</v>
      </c>
      <c r="B19" s="2">
        <v>11276886.000000002</v>
      </c>
      <c r="C19" s="2">
        <v>18017040</v>
      </c>
      <c r="D19" s="2">
        <v>705200</v>
      </c>
      <c r="E19" s="2"/>
      <c r="F19" s="2"/>
      <c r="G19" s="2">
        <v>8085120</v>
      </c>
      <c r="H19" s="2">
        <v>5986002</v>
      </c>
      <c r="I19" s="2">
        <v>732000</v>
      </c>
      <c r="J19" s="2">
        <v>0</v>
      </c>
      <c r="K19" s="2"/>
      <c r="L19" s="1">
        <f t="shared" ref="L19" si="6">B19+D19+F19+H19+J19</f>
        <v>17968088</v>
      </c>
      <c r="M19" s="13">
        <f t="shared" ref="M19" si="7">C19+E19+G19+I19+K19</f>
        <v>26834160</v>
      </c>
      <c r="N19" s="17">
        <f t="shared" ref="N19" si="8">L19+M19</f>
        <v>44802248</v>
      </c>
      <c r="P19" s="4" t="s">
        <v>16</v>
      </c>
      <c r="Q19" s="2">
        <v>1886</v>
      </c>
      <c r="R19" s="2">
        <v>2870</v>
      </c>
      <c r="S19" s="2">
        <v>164</v>
      </c>
      <c r="T19" s="2">
        <v>0</v>
      </c>
      <c r="U19" s="2">
        <v>0</v>
      </c>
      <c r="V19" s="2">
        <v>368</v>
      </c>
      <c r="W19" s="2">
        <v>1516</v>
      </c>
      <c r="X19" s="2">
        <v>122</v>
      </c>
      <c r="Y19" s="2">
        <v>82</v>
      </c>
      <c r="Z19" s="2">
        <v>0</v>
      </c>
      <c r="AA19" s="1">
        <f t="shared" ref="AA19" si="9">Q19+S19+U19+W19+Y19</f>
        <v>3648</v>
      </c>
      <c r="AB19" s="13">
        <f t="shared" ref="AB19" si="10">R19+T19+V19+X19+Z19</f>
        <v>3360</v>
      </c>
      <c r="AC19" s="14">
        <f t="shared" ref="AC19" si="11">AA19+AB19</f>
        <v>7008</v>
      </c>
      <c r="AE19" s="4" t="s">
        <v>16</v>
      </c>
      <c r="AF19" s="2">
        <f t="shared" si="5"/>
        <v>5979.2608695652179</v>
      </c>
      <c r="AG19" s="2">
        <f t="shared" si="0"/>
        <v>6277.7142857142853</v>
      </c>
      <c r="AH19" s="2">
        <f t="shared" si="0"/>
        <v>4300</v>
      </c>
      <c r="AI19" s="2" t="str">
        <f t="shared" si="0"/>
        <v>N.A.</v>
      </c>
      <c r="AJ19" s="2" t="str">
        <f t="shared" si="0"/>
        <v>N.A.</v>
      </c>
      <c r="AK19" s="2">
        <f t="shared" si="0"/>
        <v>21970.434782608696</v>
      </c>
      <c r="AL19" s="2">
        <f t="shared" si="0"/>
        <v>3948.5501319261216</v>
      </c>
      <c r="AM19" s="2">
        <f t="shared" si="0"/>
        <v>6000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4925.4627192982452</v>
      </c>
      <c r="AQ19" s="13">
        <f t="shared" ref="AQ19" si="13">IFERROR(M19/AB19, "N.A.")</f>
        <v>7986.3571428571431</v>
      </c>
      <c r="AR19" s="14">
        <f t="shared" ref="AR19" si="14">IFERROR(N19/AC19, "N.A.")</f>
        <v>6393.0148401826482</v>
      </c>
    </row>
    <row r="20" spans="1:44" ht="15" customHeight="1" thickBot="1" x14ac:dyDescent="0.3">
      <c r="A20" s="5" t="s">
        <v>0</v>
      </c>
      <c r="B20" s="24">
        <f>B19+C19</f>
        <v>29293926</v>
      </c>
      <c r="C20" s="26"/>
      <c r="D20" s="24">
        <f>D19+E19</f>
        <v>705200</v>
      </c>
      <c r="E20" s="26"/>
      <c r="F20" s="24">
        <f>F19+G19</f>
        <v>8085120</v>
      </c>
      <c r="G20" s="26"/>
      <c r="H20" s="24">
        <f>H19+I19</f>
        <v>6718002</v>
      </c>
      <c r="I20" s="26"/>
      <c r="J20" s="24">
        <f>J19+K19</f>
        <v>0</v>
      </c>
      <c r="K20" s="26"/>
      <c r="L20" s="24">
        <f>L19+M19</f>
        <v>44802248</v>
      </c>
      <c r="M20" s="25"/>
      <c r="N20" s="18">
        <f>B20+D20+F20+H20+J20</f>
        <v>44802248</v>
      </c>
      <c r="P20" s="5" t="s">
        <v>0</v>
      </c>
      <c r="Q20" s="24">
        <f>Q19+R19</f>
        <v>4756</v>
      </c>
      <c r="R20" s="26"/>
      <c r="S20" s="24">
        <f>S19+T19</f>
        <v>164</v>
      </c>
      <c r="T20" s="26"/>
      <c r="U20" s="24">
        <f>U19+V19</f>
        <v>368</v>
      </c>
      <c r="V20" s="26"/>
      <c r="W20" s="24">
        <f>W19+X19</f>
        <v>1638</v>
      </c>
      <c r="X20" s="26"/>
      <c r="Y20" s="24">
        <f>Y19+Z19</f>
        <v>82</v>
      </c>
      <c r="Z20" s="26"/>
      <c r="AA20" s="24">
        <f>AA19+AB19</f>
        <v>7008</v>
      </c>
      <c r="AB20" s="26"/>
      <c r="AC20" s="19">
        <f>Q20+S20+U20+W20+Y20</f>
        <v>7008</v>
      </c>
      <c r="AE20" s="5" t="s">
        <v>0</v>
      </c>
      <c r="AF20" s="27">
        <f>IFERROR(B20/Q20,"N.A.")</f>
        <v>6159.3620689655172</v>
      </c>
      <c r="AG20" s="28"/>
      <c r="AH20" s="27">
        <f>IFERROR(D20/S20,"N.A.")</f>
        <v>4300</v>
      </c>
      <c r="AI20" s="28"/>
      <c r="AJ20" s="27">
        <f>IFERROR(F20/U20,"N.A.")</f>
        <v>21970.434782608696</v>
      </c>
      <c r="AK20" s="28"/>
      <c r="AL20" s="27">
        <f>IFERROR(H20/W20,"N.A.")</f>
        <v>4101.3443223443228</v>
      </c>
      <c r="AM20" s="28"/>
      <c r="AN20" s="27">
        <f>IFERROR(J20/Y20,"N.A.")</f>
        <v>0</v>
      </c>
      <c r="AO20" s="28"/>
      <c r="AP20" s="27">
        <f>IFERROR(L20/AA20,"N.A.")</f>
        <v>6393.0148401826482</v>
      </c>
      <c r="AQ20" s="28"/>
      <c r="AR20" s="16">
        <f>IFERROR(N20/AC20, "N.A.")</f>
        <v>6393.0148401826482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2977830</v>
      </c>
      <c r="C27" s="2"/>
      <c r="D27" s="2"/>
      <c r="E27" s="2"/>
      <c r="F27" s="2"/>
      <c r="G27" s="2"/>
      <c r="H27" s="2">
        <v>3609230</v>
      </c>
      <c r="I27" s="2"/>
      <c r="J27" s="2"/>
      <c r="K27" s="2"/>
      <c r="L27" s="1">
        <f>B27+D27+F27+H27+J27</f>
        <v>6587060</v>
      </c>
      <c r="M27" s="13">
        <f>C27+E27+G27+I27+K27</f>
        <v>0</v>
      </c>
      <c r="N27" s="14">
        <f>L27+M27</f>
        <v>6587060</v>
      </c>
      <c r="P27" s="3" t="s">
        <v>12</v>
      </c>
      <c r="Q27" s="2">
        <v>738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574</v>
      </c>
      <c r="X27" s="2">
        <v>0</v>
      </c>
      <c r="Y27" s="2">
        <v>0</v>
      </c>
      <c r="Z27" s="2">
        <v>0</v>
      </c>
      <c r="AA27" s="1">
        <f>Q27+S27+U27+W27+Y27</f>
        <v>1312</v>
      </c>
      <c r="AB27" s="13">
        <f>R27+T27+V27+X27+Z27</f>
        <v>0</v>
      </c>
      <c r="AC27" s="14">
        <f>AA27+AB27</f>
        <v>1312</v>
      </c>
      <c r="AE27" s="3" t="s">
        <v>12</v>
      </c>
      <c r="AF27" s="2">
        <f>IFERROR(B27/Q27, "N.A.")</f>
        <v>4035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6287.8571428571431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5020.625</v>
      </c>
      <c r="AQ27" s="13" t="str">
        <f t="shared" si="15"/>
        <v>N.A.</v>
      </c>
      <c r="AR27" s="14">
        <f t="shared" si="15"/>
        <v>5020.625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3403000</v>
      </c>
      <c r="C29" s="2">
        <v>9292240</v>
      </c>
      <c r="D29" s="2">
        <v>705200</v>
      </c>
      <c r="E29" s="2"/>
      <c r="F29" s="2"/>
      <c r="G29" s="2">
        <v>610000</v>
      </c>
      <c r="H29" s="2"/>
      <c r="I29" s="2">
        <v>732000</v>
      </c>
      <c r="J29" s="2"/>
      <c r="K29" s="2"/>
      <c r="L29" s="1">
        <f t="shared" si="16"/>
        <v>4108200</v>
      </c>
      <c r="M29" s="13">
        <f t="shared" si="16"/>
        <v>10634240</v>
      </c>
      <c r="N29" s="14">
        <f t="shared" si="17"/>
        <v>14742440</v>
      </c>
      <c r="P29" s="3" t="s">
        <v>14</v>
      </c>
      <c r="Q29" s="2">
        <v>410</v>
      </c>
      <c r="R29" s="2">
        <v>1476</v>
      </c>
      <c r="S29" s="2">
        <v>164</v>
      </c>
      <c r="T29" s="2">
        <v>0</v>
      </c>
      <c r="U29" s="2">
        <v>0</v>
      </c>
      <c r="V29" s="2">
        <v>122</v>
      </c>
      <c r="W29" s="2">
        <v>0</v>
      </c>
      <c r="X29" s="2">
        <v>122</v>
      </c>
      <c r="Y29" s="2">
        <v>0</v>
      </c>
      <c r="Z29" s="2">
        <v>0</v>
      </c>
      <c r="AA29" s="1">
        <f t="shared" si="18"/>
        <v>574</v>
      </c>
      <c r="AB29" s="13">
        <f t="shared" si="18"/>
        <v>1720</v>
      </c>
      <c r="AC29" s="14">
        <f t="shared" si="19"/>
        <v>2294</v>
      </c>
      <c r="AE29" s="3" t="s">
        <v>14</v>
      </c>
      <c r="AF29" s="2">
        <f t="shared" si="20"/>
        <v>8300</v>
      </c>
      <c r="AG29" s="2">
        <f t="shared" si="15"/>
        <v>6295.5555555555557</v>
      </c>
      <c r="AH29" s="2">
        <f t="shared" si="15"/>
        <v>4300</v>
      </c>
      <c r="AI29" s="2" t="str">
        <f t="shared" si="15"/>
        <v>N.A.</v>
      </c>
      <c r="AJ29" s="2" t="str">
        <f t="shared" si="15"/>
        <v>N.A.</v>
      </c>
      <c r="AK29" s="2">
        <f t="shared" si="15"/>
        <v>5000</v>
      </c>
      <c r="AL29" s="2" t="str">
        <f t="shared" si="15"/>
        <v>N.A.</v>
      </c>
      <c r="AM29" s="2">
        <f t="shared" si="15"/>
        <v>6000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7157.1428571428569</v>
      </c>
      <c r="AQ29" s="13">
        <f t="shared" si="15"/>
        <v>6182.6976744186049</v>
      </c>
      <c r="AR29" s="14">
        <f t="shared" si="15"/>
        <v>6426.5213600697471</v>
      </c>
    </row>
    <row r="30" spans="1:44" ht="15" customHeight="1" thickBot="1" x14ac:dyDescent="0.3">
      <c r="A30" s="3" t="s">
        <v>15</v>
      </c>
      <c r="B30" s="2">
        <v>211560</v>
      </c>
      <c r="C30" s="2"/>
      <c r="D30" s="2"/>
      <c r="E30" s="2"/>
      <c r="F30" s="2"/>
      <c r="G30" s="2"/>
      <c r="H30" s="2">
        <v>497412</v>
      </c>
      <c r="I30" s="2"/>
      <c r="J30" s="2">
        <v>0</v>
      </c>
      <c r="K30" s="2"/>
      <c r="L30" s="1">
        <f t="shared" si="16"/>
        <v>708972</v>
      </c>
      <c r="M30" s="13">
        <f t="shared" si="16"/>
        <v>0</v>
      </c>
      <c r="N30" s="14">
        <f t="shared" si="17"/>
        <v>708972</v>
      </c>
      <c r="P30" s="3" t="s">
        <v>15</v>
      </c>
      <c r="Q30" s="2">
        <v>82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328</v>
      </c>
      <c r="X30" s="2">
        <v>0</v>
      </c>
      <c r="Y30" s="2">
        <v>82</v>
      </c>
      <c r="Z30" s="2">
        <v>0</v>
      </c>
      <c r="AA30" s="1">
        <f t="shared" si="18"/>
        <v>492</v>
      </c>
      <c r="AB30" s="13">
        <f t="shared" si="18"/>
        <v>0</v>
      </c>
      <c r="AC30" s="17">
        <f t="shared" si="19"/>
        <v>492</v>
      </c>
      <c r="AE30" s="3" t="s">
        <v>15</v>
      </c>
      <c r="AF30" s="2">
        <f t="shared" si="20"/>
        <v>2580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1516.5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1441</v>
      </c>
      <c r="AQ30" s="13" t="str">
        <f t="shared" si="15"/>
        <v>N.A.</v>
      </c>
      <c r="AR30" s="14">
        <f t="shared" si="15"/>
        <v>1441</v>
      </c>
    </row>
    <row r="31" spans="1:44" ht="15" customHeight="1" thickBot="1" x14ac:dyDescent="0.3">
      <c r="A31" s="4" t="s">
        <v>16</v>
      </c>
      <c r="B31" s="2">
        <v>6592390</v>
      </c>
      <c r="C31" s="2">
        <v>9292240</v>
      </c>
      <c r="D31" s="2">
        <v>705200</v>
      </c>
      <c r="E31" s="2"/>
      <c r="F31" s="2"/>
      <c r="G31" s="2">
        <v>610000</v>
      </c>
      <c r="H31" s="2">
        <v>4106642</v>
      </c>
      <c r="I31" s="2">
        <v>732000</v>
      </c>
      <c r="J31" s="2">
        <v>0</v>
      </c>
      <c r="K31" s="2"/>
      <c r="L31" s="1">
        <f t="shared" ref="L31" si="21">B31+D31+F31+H31+J31</f>
        <v>11404232</v>
      </c>
      <c r="M31" s="13">
        <f t="shared" ref="M31" si="22">C31+E31+G31+I31+K31</f>
        <v>10634240</v>
      </c>
      <c r="N31" s="17">
        <f t="shared" ref="N31" si="23">L31+M31</f>
        <v>22038472</v>
      </c>
      <c r="P31" s="4" t="s">
        <v>16</v>
      </c>
      <c r="Q31" s="2">
        <v>1230</v>
      </c>
      <c r="R31" s="2">
        <v>1476</v>
      </c>
      <c r="S31" s="2">
        <v>164</v>
      </c>
      <c r="T31" s="2">
        <v>0</v>
      </c>
      <c r="U31" s="2">
        <v>0</v>
      </c>
      <c r="V31" s="2">
        <v>122</v>
      </c>
      <c r="W31" s="2">
        <v>902</v>
      </c>
      <c r="X31" s="2">
        <v>122</v>
      </c>
      <c r="Y31" s="2">
        <v>82</v>
      </c>
      <c r="Z31" s="2">
        <v>0</v>
      </c>
      <c r="AA31" s="1">
        <f t="shared" ref="AA31" si="24">Q31+S31+U31+W31+Y31</f>
        <v>2378</v>
      </c>
      <c r="AB31" s="13">
        <f t="shared" ref="AB31" si="25">R31+T31+V31+X31+Z31</f>
        <v>1720</v>
      </c>
      <c r="AC31" s="14">
        <f t="shared" ref="AC31" si="26">AA31+AB31</f>
        <v>4098</v>
      </c>
      <c r="AE31" s="4" t="s">
        <v>16</v>
      </c>
      <c r="AF31" s="2">
        <f t="shared" si="20"/>
        <v>5359.666666666667</v>
      </c>
      <c r="AG31" s="2">
        <f t="shared" si="15"/>
        <v>6295.5555555555557</v>
      </c>
      <c r="AH31" s="2">
        <f t="shared" si="15"/>
        <v>4300</v>
      </c>
      <c r="AI31" s="2" t="str">
        <f t="shared" si="15"/>
        <v>N.A.</v>
      </c>
      <c r="AJ31" s="2" t="str">
        <f t="shared" si="15"/>
        <v>N.A.</v>
      </c>
      <c r="AK31" s="2">
        <f t="shared" si="15"/>
        <v>5000</v>
      </c>
      <c r="AL31" s="2">
        <f t="shared" si="15"/>
        <v>4552.818181818182</v>
      </c>
      <c r="AM31" s="2">
        <f t="shared" si="15"/>
        <v>6000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4795.7241379310344</v>
      </c>
      <c r="AQ31" s="13">
        <f t="shared" ref="AQ31" si="28">IFERROR(M31/AB31, "N.A.")</f>
        <v>6182.6976744186049</v>
      </c>
      <c r="AR31" s="14">
        <f t="shared" ref="AR31" si="29">IFERROR(N31/AC31, "N.A.")</f>
        <v>5377.8604197169352</v>
      </c>
    </row>
    <row r="32" spans="1:44" ht="15" customHeight="1" thickBot="1" x14ac:dyDescent="0.3">
      <c r="A32" s="5" t="s">
        <v>0</v>
      </c>
      <c r="B32" s="24">
        <f>B31+C31</f>
        <v>15884630</v>
      </c>
      <c r="C32" s="26"/>
      <c r="D32" s="24">
        <f>D31+E31</f>
        <v>705200</v>
      </c>
      <c r="E32" s="26"/>
      <c r="F32" s="24">
        <f>F31+G31</f>
        <v>610000</v>
      </c>
      <c r="G32" s="26"/>
      <c r="H32" s="24">
        <f>H31+I31</f>
        <v>4838642</v>
      </c>
      <c r="I32" s="26"/>
      <c r="J32" s="24">
        <f>J31+K31</f>
        <v>0</v>
      </c>
      <c r="K32" s="26"/>
      <c r="L32" s="24">
        <f>L31+M31</f>
        <v>22038472</v>
      </c>
      <c r="M32" s="25"/>
      <c r="N32" s="18">
        <f>B32+D32+F32+H32+J32</f>
        <v>22038472</v>
      </c>
      <c r="P32" s="5" t="s">
        <v>0</v>
      </c>
      <c r="Q32" s="24">
        <f>Q31+R31</f>
        <v>2706</v>
      </c>
      <c r="R32" s="26"/>
      <c r="S32" s="24">
        <f>S31+T31</f>
        <v>164</v>
      </c>
      <c r="T32" s="26"/>
      <c r="U32" s="24">
        <f>U31+V31</f>
        <v>122</v>
      </c>
      <c r="V32" s="26"/>
      <c r="W32" s="24">
        <f>W31+X31</f>
        <v>1024</v>
      </c>
      <c r="X32" s="26"/>
      <c r="Y32" s="24">
        <f>Y31+Z31</f>
        <v>82</v>
      </c>
      <c r="Z32" s="26"/>
      <c r="AA32" s="24">
        <f>AA31+AB31</f>
        <v>4098</v>
      </c>
      <c r="AB32" s="26"/>
      <c r="AC32" s="19">
        <f>Q32+S32+U32+W32+Y32</f>
        <v>4098</v>
      </c>
      <c r="AE32" s="5" t="s">
        <v>0</v>
      </c>
      <c r="AF32" s="27">
        <f>IFERROR(B32/Q32,"N.A.")</f>
        <v>5870.151515151515</v>
      </c>
      <c r="AG32" s="28"/>
      <c r="AH32" s="27">
        <f>IFERROR(D32/S32,"N.A.")</f>
        <v>4300</v>
      </c>
      <c r="AI32" s="28"/>
      <c r="AJ32" s="27">
        <f>IFERROR(F32/U32,"N.A.")</f>
        <v>5000</v>
      </c>
      <c r="AK32" s="28"/>
      <c r="AL32" s="27">
        <f>IFERROR(H32/W32,"N.A.")</f>
        <v>4725.236328125</v>
      </c>
      <c r="AM32" s="28"/>
      <c r="AN32" s="27">
        <f>IFERROR(J32/Y32,"N.A.")</f>
        <v>0</v>
      </c>
      <c r="AO32" s="28"/>
      <c r="AP32" s="27">
        <f>IFERROR(L32/AA32,"N.A.")</f>
        <v>5377.8604197169352</v>
      </c>
      <c r="AQ32" s="28"/>
      <c r="AR32" s="16">
        <f>IFERROR(N32/AC32, "N.A.")</f>
        <v>5377.8604197169352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185156</v>
      </c>
      <c r="C39" s="2"/>
      <c r="D39" s="2"/>
      <c r="E39" s="2"/>
      <c r="F39" s="2"/>
      <c r="G39" s="2"/>
      <c r="H39" s="2">
        <v>1879360</v>
      </c>
      <c r="I39" s="2"/>
      <c r="J39" s="2"/>
      <c r="K39" s="2"/>
      <c r="L39" s="1">
        <f>B39+D39+F39+H39+J39</f>
        <v>2064516</v>
      </c>
      <c r="M39" s="13">
        <f>C39+E39+G39+I39+K39</f>
        <v>0</v>
      </c>
      <c r="N39" s="14">
        <f>L39+M39</f>
        <v>2064516</v>
      </c>
      <c r="P39" s="3" t="s">
        <v>12</v>
      </c>
      <c r="Q39" s="2">
        <v>164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614</v>
      </c>
      <c r="X39" s="2">
        <v>0</v>
      </c>
      <c r="Y39" s="2">
        <v>0</v>
      </c>
      <c r="Z39" s="2">
        <v>0</v>
      </c>
      <c r="AA39" s="1">
        <f>Q39+S39+U39+W39+Y39</f>
        <v>778</v>
      </c>
      <c r="AB39" s="13">
        <f>R39+T39+V39+X39+Z39</f>
        <v>0</v>
      </c>
      <c r="AC39" s="14">
        <f>AA39+AB39</f>
        <v>778</v>
      </c>
      <c r="AE39" s="3" t="s">
        <v>12</v>
      </c>
      <c r="AF39" s="2">
        <f>IFERROR(B39/Q39, "N.A.")</f>
        <v>1129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3060.8469055374594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2653.6195372750644</v>
      </c>
      <c r="AQ39" s="13" t="str">
        <f t="shared" si="30"/>
        <v>N.A.</v>
      </c>
      <c r="AR39" s="14">
        <f t="shared" si="30"/>
        <v>2653.6195372750644</v>
      </c>
    </row>
    <row r="40" spans="1:44" ht="15" customHeight="1" thickBot="1" x14ac:dyDescent="0.3">
      <c r="A40" s="3" t="s">
        <v>13</v>
      </c>
      <c r="B40" s="2">
        <v>458380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458380</v>
      </c>
      <c r="M40" s="13">
        <f t="shared" si="31"/>
        <v>0</v>
      </c>
      <c r="N40" s="14">
        <f t="shared" ref="N40:N42" si="32">L40+M40</f>
        <v>458380</v>
      </c>
      <c r="P40" s="3" t="s">
        <v>13</v>
      </c>
      <c r="Q40" s="2">
        <v>164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164</v>
      </c>
      <c r="AB40" s="13">
        <f t="shared" si="33"/>
        <v>0</v>
      </c>
      <c r="AC40" s="14">
        <f t="shared" ref="AC40:AC42" si="34">AA40+AB40</f>
        <v>164</v>
      </c>
      <c r="AE40" s="3" t="s">
        <v>13</v>
      </c>
      <c r="AF40" s="2">
        <f t="shared" ref="AF40:AF43" si="35">IFERROR(B40/Q40, "N.A.")</f>
        <v>2795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2795</v>
      </c>
      <c r="AQ40" s="13" t="str">
        <f t="shared" si="30"/>
        <v>N.A.</v>
      </c>
      <c r="AR40" s="14">
        <f t="shared" si="30"/>
        <v>2795</v>
      </c>
    </row>
    <row r="41" spans="1:44" ht="15" customHeight="1" thickBot="1" x14ac:dyDescent="0.3">
      <c r="A41" s="3" t="s">
        <v>14</v>
      </c>
      <c r="B41" s="2">
        <v>4040960</v>
      </c>
      <c r="C41" s="2">
        <v>8724800</v>
      </c>
      <c r="D41" s="2"/>
      <c r="E41" s="2"/>
      <c r="F41" s="2"/>
      <c r="G41" s="2">
        <v>7475120</v>
      </c>
      <c r="H41" s="2"/>
      <c r="I41" s="2"/>
      <c r="J41" s="2"/>
      <c r="K41" s="2"/>
      <c r="L41" s="1">
        <f t="shared" si="31"/>
        <v>4040960</v>
      </c>
      <c r="M41" s="13">
        <f t="shared" si="31"/>
        <v>16199920</v>
      </c>
      <c r="N41" s="14">
        <f t="shared" si="32"/>
        <v>20240880</v>
      </c>
      <c r="P41" s="3" t="s">
        <v>14</v>
      </c>
      <c r="Q41" s="2">
        <v>328</v>
      </c>
      <c r="R41" s="2">
        <v>1394</v>
      </c>
      <c r="S41" s="2">
        <v>0</v>
      </c>
      <c r="T41" s="2">
        <v>0</v>
      </c>
      <c r="U41" s="2">
        <v>0</v>
      </c>
      <c r="V41" s="2">
        <v>246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328</v>
      </c>
      <c r="AB41" s="13">
        <f t="shared" si="33"/>
        <v>1640</v>
      </c>
      <c r="AC41" s="14">
        <f t="shared" si="34"/>
        <v>1968</v>
      </c>
      <c r="AE41" s="3" t="s">
        <v>14</v>
      </c>
      <c r="AF41" s="2">
        <f t="shared" si="35"/>
        <v>12320</v>
      </c>
      <c r="AG41" s="2">
        <f t="shared" si="30"/>
        <v>6258.8235294117649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30386.666666666668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12320</v>
      </c>
      <c r="AQ41" s="13">
        <f t="shared" si="30"/>
        <v>9878</v>
      </c>
      <c r="AR41" s="14">
        <f t="shared" si="30"/>
        <v>10285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4684496</v>
      </c>
      <c r="C43" s="2">
        <v>8724800</v>
      </c>
      <c r="D43" s="2"/>
      <c r="E43" s="2"/>
      <c r="F43" s="2"/>
      <c r="G43" s="2">
        <v>7475120</v>
      </c>
      <c r="H43" s="2">
        <v>1879360</v>
      </c>
      <c r="I43" s="2"/>
      <c r="J43" s="2"/>
      <c r="K43" s="2"/>
      <c r="L43" s="1">
        <f t="shared" ref="L43" si="36">B43+D43+F43+H43+J43</f>
        <v>6563856</v>
      </c>
      <c r="M43" s="13">
        <f t="shared" ref="M43" si="37">C43+E43+G43+I43+K43</f>
        <v>16199920</v>
      </c>
      <c r="N43" s="17">
        <f t="shared" ref="N43" si="38">L43+M43</f>
        <v>22763776</v>
      </c>
      <c r="P43" s="4" t="s">
        <v>16</v>
      </c>
      <c r="Q43" s="2">
        <v>656</v>
      </c>
      <c r="R43" s="2">
        <v>1394</v>
      </c>
      <c r="S43" s="2">
        <v>0</v>
      </c>
      <c r="T43" s="2">
        <v>0</v>
      </c>
      <c r="U43" s="2">
        <v>0</v>
      </c>
      <c r="V43" s="2">
        <v>246</v>
      </c>
      <c r="W43" s="2">
        <v>614</v>
      </c>
      <c r="X43" s="2">
        <v>0</v>
      </c>
      <c r="Y43" s="2">
        <v>0</v>
      </c>
      <c r="Z43" s="2">
        <v>0</v>
      </c>
      <c r="AA43" s="1">
        <f t="shared" ref="AA43" si="39">Q43+S43+U43+W43+Y43</f>
        <v>1270</v>
      </c>
      <c r="AB43" s="13">
        <f t="shared" ref="AB43" si="40">R43+T43+V43+X43+Z43</f>
        <v>1640</v>
      </c>
      <c r="AC43" s="17">
        <f t="shared" ref="AC43" si="41">AA43+AB43</f>
        <v>2910</v>
      </c>
      <c r="AE43" s="4" t="s">
        <v>16</v>
      </c>
      <c r="AF43" s="2">
        <f t="shared" si="35"/>
        <v>7141</v>
      </c>
      <c r="AG43" s="2">
        <f t="shared" si="30"/>
        <v>6258.8235294117649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30386.666666666668</v>
      </c>
      <c r="AL43" s="2">
        <f t="shared" si="30"/>
        <v>3060.8469055374594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5168.3905511811026</v>
      </c>
      <c r="AQ43" s="13">
        <f t="shared" ref="AQ43" si="43">IFERROR(M43/AB43, "N.A.")</f>
        <v>9878</v>
      </c>
      <c r="AR43" s="14">
        <f t="shared" ref="AR43" si="44">IFERROR(N43/AC43, "N.A.")</f>
        <v>7822.6034364261168</v>
      </c>
    </row>
    <row r="44" spans="1:44" ht="15" customHeight="1" thickBot="1" x14ac:dyDescent="0.3">
      <c r="A44" s="5" t="s">
        <v>0</v>
      </c>
      <c r="B44" s="24">
        <f>B43+C43</f>
        <v>13409296</v>
      </c>
      <c r="C44" s="26"/>
      <c r="D44" s="24">
        <f>D43+E43</f>
        <v>0</v>
      </c>
      <c r="E44" s="26"/>
      <c r="F44" s="24">
        <f>F43+G43</f>
        <v>7475120</v>
      </c>
      <c r="G44" s="26"/>
      <c r="H44" s="24">
        <f>H43+I43</f>
        <v>1879360</v>
      </c>
      <c r="I44" s="26"/>
      <c r="J44" s="24">
        <f>J43+K43</f>
        <v>0</v>
      </c>
      <c r="K44" s="26"/>
      <c r="L44" s="24">
        <f>L43+M43</f>
        <v>22763776</v>
      </c>
      <c r="M44" s="25"/>
      <c r="N44" s="18">
        <f>B44+D44+F44+H44+J44</f>
        <v>22763776</v>
      </c>
      <c r="P44" s="5" t="s">
        <v>0</v>
      </c>
      <c r="Q44" s="24">
        <f>Q43+R43</f>
        <v>2050</v>
      </c>
      <c r="R44" s="26"/>
      <c r="S44" s="24">
        <f>S43+T43</f>
        <v>0</v>
      </c>
      <c r="T44" s="26"/>
      <c r="U44" s="24">
        <f>U43+V43</f>
        <v>246</v>
      </c>
      <c r="V44" s="26"/>
      <c r="W44" s="24">
        <f>W43+X43</f>
        <v>614</v>
      </c>
      <c r="X44" s="26"/>
      <c r="Y44" s="24">
        <f>Y43+Z43</f>
        <v>0</v>
      </c>
      <c r="Z44" s="26"/>
      <c r="AA44" s="24">
        <f>AA43+AB43</f>
        <v>2910</v>
      </c>
      <c r="AB44" s="25"/>
      <c r="AC44" s="18">
        <f>Q44+S44+U44+W44+Y44</f>
        <v>2910</v>
      </c>
      <c r="AE44" s="5" t="s">
        <v>0</v>
      </c>
      <c r="AF44" s="27">
        <f>IFERROR(B44/Q44,"N.A.")</f>
        <v>6541.12</v>
      </c>
      <c r="AG44" s="28"/>
      <c r="AH44" s="27" t="str">
        <f>IFERROR(D44/S44,"N.A.")</f>
        <v>N.A.</v>
      </c>
      <c r="AI44" s="28"/>
      <c r="AJ44" s="27">
        <f>IFERROR(F44/U44,"N.A.")</f>
        <v>30386.666666666668</v>
      </c>
      <c r="AK44" s="28"/>
      <c r="AL44" s="27">
        <f>IFERROR(H44/W44,"N.A.")</f>
        <v>3060.8469055374594</v>
      </c>
      <c r="AM44" s="28"/>
      <c r="AN44" s="27" t="str">
        <f>IFERROR(J44/Y44,"N.A.")</f>
        <v>N.A.</v>
      </c>
      <c r="AO44" s="28"/>
      <c r="AP44" s="27">
        <f>IFERROR(L44/AA44,"N.A.")</f>
        <v>7822.6034364261168</v>
      </c>
      <c r="AQ44" s="28"/>
      <c r="AR44" s="16">
        <f>IFERROR(N44/AC44, "N.A.")</f>
        <v>7822.6034364261168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3946fdfc-da00-409a-95df-cd9f19cc2a9a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2012 T2</dc:title>
  <dc:subject>Matriz Hussmanns Quintana Roo, 2012-T2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2025-12-16T14:32:21Z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